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Jordan.S\Eigene Dateien\Projekt - Altbohrungen\Projekt\Abstracts und Manuskripte\Manuscript I\Review\Review einreichen\FINAL\SFA Jordan et al. 2024 - Supplement\"/>
    </mc:Choice>
  </mc:AlternateContent>
  <bookViews>
    <workbookView xWindow="0" yWindow="0" windowWidth="23040" windowHeight="9645"/>
  </bookViews>
  <sheets>
    <sheet name="Table S1 Soil gas, isotopes" sheetId="1" r:id="rId1"/>
    <sheet name="Table S2 Flux" sheetId="2" r:id="rId2"/>
    <sheet name="Table S3 Flux coordinates" sheetId="3" r:id="rId3"/>
    <sheet name="Table S4 MOx" sheetId="4" r:id="rId4"/>
    <sheet name="Table S5 qPCR 16S, MOB" sheetId="6" r:id="rId5"/>
    <sheet name="Table S6 MOB-like sequences" sheetId="7" r:id="rId6"/>
    <sheet name="Table S7 Seq methanogens" sheetId="8" r:id="rId7"/>
    <sheet name="Table S8 weather" sheetId="9" r:id="rId8"/>
    <sheet name="Table S9 statistics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4" l="1"/>
  <c r="N2" i="4"/>
  <c r="L2" i="4"/>
  <c r="K37" i="4" l="1"/>
  <c r="G16" i="6" l="1"/>
  <c r="G28" i="6" l="1"/>
  <c r="AF48" i="1" l="1"/>
  <c r="AF41" i="1"/>
  <c r="AF2" i="1"/>
  <c r="AE41" i="1"/>
  <c r="AE2" i="1"/>
  <c r="AE48" i="1"/>
  <c r="N13" i="4" l="1"/>
  <c r="H161" i="2" l="1"/>
  <c r="K2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H194" i="2" l="1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193" i="2"/>
  <c r="H185" i="2"/>
  <c r="H186" i="2"/>
  <c r="H187" i="2"/>
  <c r="H188" i="2"/>
  <c r="H189" i="2"/>
  <c r="H190" i="2"/>
  <c r="H191" i="2"/>
  <c r="H192" i="2"/>
  <c r="H184" i="2"/>
  <c r="H176" i="2"/>
  <c r="H177" i="2"/>
  <c r="H178" i="2"/>
  <c r="H179" i="2"/>
  <c r="H180" i="2"/>
  <c r="H181" i="2"/>
  <c r="H182" i="2"/>
  <c r="H183" i="2"/>
  <c r="H175" i="2"/>
  <c r="H159" i="2"/>
  <c r="H160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58" i="2"/>
  <c r="H157" i="2"/>
  <c r="H150" i="2"/>
  <c r="H151" i="2"/>
  <c r="H152" i="2"/>
  <c r="H153" i="2"/>
  <c r="H154" i="2"/>
  <c r="H155" i="2"/>
  <c r="H156" i="2"/>
  <c r="H149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32" i="2"/>
  <c r="H124" i="2"/>
  <c r="H125" i="2"/>
  <c r="H126" i="2"/>
  <c r="H127" i="2"/>
  <c r="H128" i="2"/>
  <c r="H129" i="2"/>
  <c r="H130" i="2"/>
  <c r="H131" i="2"/>
  <c r="H123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06" i="2"/>
  <c r="H98" i="2"/>
  <c r="H99" i="2"/>
  <c r="H100" i="2"/>
  <c r="H101" i="2"/>
  <c r="H102" i="2"/>
  <c r="H103" i="2"/>
  <c r="H104" i="2"/>
  <c r="H105" i="2"/>
  <c r="H97" i="2"/>
  <c r="H96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79" i="2"/>
  <c r="H72" i="2"/>
  <c r="H73" i="2"/>
  <c r="H74" i="2"/>
  <c r="H75" i="2"/>
  <c r="H76" i="2"/>
  <c r="H77" i="2"/>
  <c r="H78" i="2"/>
  <c r="H71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54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37" i="2"/>
  <c r="H29" i="2"/>
  <c r="H30" i="2"/>
  <c r="H31" i="2"/>
  <c r="H32" i="2"/>
  <c r="H33" i="2"/>
  <c r="H34" i="2"/>
  <c r="H35" i="2"/>
  <c r="H36" i="2"/>
  <c r="H28" i="2"/>
  <c r="H20" i="2"/>
  <c r="H21" i="2"/>
  <c r="H22" i="2"/>
  <c r="H23" i="2"/>
  <c r="H24" i="2"/>
  <c r="H25" i="2"/>
  <c r="H26" i="2"/>
  <c r="H27" i="2"/>
  <c r="H19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3" i="2"/>
  <c r="H2" i="2"/>
  <c r="K38" i="6"/>
  <c r="H38" i="6"/>
  <c r="L38" i="6" s="1"/>
  <c r="G38" i="6"/>
  <c r="E38" i="6"/>
  <c r="J38" i="6" s="1"/>
  <c r="E37" i="6"/>
  <c r="E36" i="6"/>
  <c r="E35" i="6"/>
  <c r="J35" i="6" s="1"/>
  <c r="E34" i="6"/>
  <c r="J33" i="6"/>
  <c r="E33" i="6"/>
  <c r="E32" i="6"/>
  <c r="E31" i="6"/>
  <c r="G30" i="6"/>
  <c r="H30" i="6" s="1"/>
  <c r="E30" i="6"/>
  <c r="G29" i="6"/>
  <c r="H29" i="6" s="1"/>
  <c r="E29" i="6"/>
  <c r="H28" i="6"/>
  <c r="E28" i="6"/>
  <c r="E27" i="6"/>
  <c r="J27" i="6" s="1"/>
  <c r="G26" i="6"/>
  <c r="H26" i="6" s="1"/>
  <c r="E26" i="6"/>
  <c r="G25" i="6"/>
  <c r="H25" i="6" s="1"/>
  <c r="E25" i="6"/>
  <c r="G24" i="6"/>
  <c r="H24" i="6" s="1"/>
  <c r="E24" i="6"/>
  <c r="J23" i="6"/>
  <c r="G23" i="6"/>
  <c r="E23" i="6"/>
  <c r="G22" i="6"/>
  <c r="H22" i="6" s="1"/>
  <c r="E22" i="6"/>
  <c r="G21" i="6"/>
  <c r="H21" i="6" s="1"/>
  <c r="E21" i="6"/>
  <c r="G20" i="6"/>
  <c r="E20" i="6"/>
  <c r="G19" i="6"/>
  <c r="H19" i="6" s="1"/>
  <c r="E19" i="6"/>
  <c r="G18" i="6"/>
  <c r="H18" i="6" s="1"/>
  <c r="E18" i="6"/>
  <c r="G17" i="6"/>
  <c r="E17" i="6"/>
  <c r="E16" i="6"/>
  <c r="G15" i="6"/>
  <c r="H15" i="6" s="1"/>
  <c r="E15" i="6"/>
  <c r="E14" i="6"/>
  <c r="E13" i="6"/>
  <c r="J9" i="6" s="1"/>
  <c r="E12" i="6"/>
  <c r="E11" i="6"/>
  <c r="E10" i="6"/>
  <c r="E9" i="6"/>
  <c r="E8" i="6"/>
  <c r="E7" i="6"/>
  <c r="E6" i="6"/>
  <c r="E5" i="6"/>
  <c r="E4" i="6"/>
  <c r="E3" i="6"/>
  <c r="J3" i="6" s="1"/>
  <c r="L145" i="4"/>
  <c r="K145" i="4"/>
  <c r="L144" i="4"/>
  <c r="K144" i="4"/>
  <c r="L143" i="4"/>
  <c r="N143" i="4" s="1"/>
  <c r="O143" i="4" s="1"/>
  <c r="K143" i="4"/>
  <c r="E143" i="4"/>
  <c r="D143" i="4"/>
  <c r="L142" i="4"/>
  <c r="K142" i="4"/>
  <c r="E142" i="4"/>
  <c r="L141" i="4"/>
  <c r="K141" i="4"/>
  <c r="E141" i="4"/>
  <c r="L140" i="4"/>
  <c r="K140" i="4"/>
  <c r="E140" i="4"/>
  <c r="L139" i="4"/>
  <c r="K139" i="4"/>
  <c r="L138" i="4"/>
  <c r="K138" i="4"/>
  <c r="L137" i="4"/>
  <c r="K137" i="4"/>
  <c r="L136" i="4"/>
  <c r="K136" i="4"/>
  <c r="L135" i="4"/>
  <c r="K135" i="4"/>
  <c r="L134" i="4"/>
  <c r="K134" i="4"/>
  <c r="E134" i="4"/>
  <c r="D134" i="4"/>
  <c r="L133" i="4"/>
  <c r="K133" i="4"/>
  <c r="L132" i="4"/>
  <c r="K132" i="4"/>
  <c r="L131" i="4"/>
  <c r="N131" i="4" s="1"/>
  <c r="K131" i="4"/>
  <c r="L130" i="4"/>
  <c r="N128" i="4" s="1"/>
  <c r="K130" i="4"/>
  <c r="L129" i="4"/>
  <c r="K129" i="4"/>
  <c r="L128" i="4"/>
  <c r="K128" i="4"/>
  <c r="L127" i="4"/>
  <c r="K127" i="4"/>
  <c r="L126" i="4"/>
  <c r="K126" i="4"/>
  <c r="L125" i="4"/>
  <c r="K125" i="4"/>
  <c r="L124" i="4"/>
  <c r="K124" i="4"/>
  <c r="L123" i="4"/>
  <c r="K123" i="4"/>
  <c r="L122" i="4"/>
  <c r="N122" i="4" s="1"/>
  <c r="K122" i="4"/>
  <c r="L121" i="4"/>
  <c r="K121" i="4"/>
  <c r="L120" i="4"/>
  <c r="K120" i="4"/>
  <c r="L119" i="4"/>
  <c r="N119" i="4" s="1"/>
  <c r="K119" i="4"/>
  <c r="L118" i="4"/>
  <c r="K118" i="4"/>
  <c r="L117" i="4"/>
  <c r="K117" i="4"/>
  <c r="L116" i="4"/>
  <c r="K116" i="4"/>
  <c r="L115" i="4"/>
  <c r="K115" i="4"/>
  <c r="L114" i="4"/>
  <c r="K114" i="4"/>
  <c r="L113" i="4"/>
  <c r="K113" i="4"/>
  <c r="L112" i="4"/>
  <c r="K112" i="4"/>
  <c r="L111" i="4"/>
  <c r="K111" i="4"/>
  <c r="L110" i="4"/>
  <c r="K110" i="4"/>
  <c r="L109" i="4"/>
  <c r="K109" i="4"/>
  <c r="L108" i="4"/>
  <c r="K108" i="4"/>
  <c r="L107" i="4"/>
  <c r="N107" i="4" s="1"/>
  <c r="K107" i="4"/>
  <c r="L106" i="4"/>
  <c r="K106" i="4"/>
  <c r="E106" i="4"/>
  <c r="D106" i="4"/>
  <c r="L105" i="4"/>
  <c r="K105" i="4"/>
  <c r="E105" i="4"/>
  <c r="D105" i="4"/>
  <c r="L104" i="4"/>
  <c r="K104" i="4"/>
  <c r="E104" i="4"/>
  <c r="D104" i="4"/>
  <c r="L103" i="4"/>
  <c r="K103" i="4"/>
  <c r="E103" i="4"/>
  <c r="D103" i="4"/>
  <c r="L102" i="4"/>
  <c r="K102" i="4"/>
  <c r="E102" i="4"/>
  <c r="D102" i="4"/>
  <c r="L101" i="4"/>
  <c r="K101" i="4"/>
  <c r="E101" i="4"/>
  <c r="D101" i="4"/>
  <c r="L100" i="4"/>
  <c r="K100" i="4"/>
  <c r="L99" i="4"/>
  <c r="K99" i="4"/>
  <c r="L98" i="4"/>
  <c r="K98" i="4"/>
  <c r="L97" i="4"/>
  <c r="K97" i="4"/>
  <c r="L96" i="4"/>
  <c r="K96" i="4"/>
  <c r="L95" i="4"/>
  <c r="K95" i="4"/>
  <c r="L94" i="4"/>
  <c r="K94" i="4"/>
  <c r="L93" i="4"/>
  <c r="K93" i="4"/>
  <c r="L92" i="4"/>
  <c r="K92" i="4"/>
  <c r="L91" i="4"/>
  <c r="K91" i="4"/>
  <c r="L90" i="4"/>
  <c r="K90" i="4"/>
  <c r="L89" i="4"/>
  <c r="K89" i="4"/>
  <c r="L88" i="4"/>
  <c r="K88" i="4"/>
  <c r="L87" i="4"/>
  <c r="K87" i="4"/>
  <c r="L86" i="4"/>
  <c r="K86" i="4"/>
  <c r="L85" i="4"/>
  <c r="K85" i="4"/>
  <c r="L84" i="4"/>
  <c r="K84" i="4"/>
  <c r="L83" i="4"/>
  <c r="K83" i="4"/>
  <c r="L82" i="4"/>
  <c r="K82" i="4"/>
  <c r="L81" i="4"/>
  <c r="K81" i="4"/>
  <c r="L80" i="4"/>
  <c r="K80" i="4"/>
  <c r="L79" i="4"/>
  <c r="K79" i="4"/>
  <c r="L78" i="4"/>
  <c r="K78" i="4"/>
  <c r="L77" i="4"/>
  <c r="K77" i="4"/>
  <c r="L76" i="4"/>
  <c r="N74" i="4" s="1"/>
  <c r="K76" i="4"/>
  <c r="L73" i="4"/>
  <c r="K73" i="4"/>
  <c r="L72" i="4"/>
  <c r="K72" i="4"/>
  <c r="L71" i="4"/>
  <c r="K71" i="4"/>
  <c r="L70" i="4"/>
  <c r="K70" i="4"/>
  <c r="L69" i="4"/>
  <c r="K69" i="4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L54" i="4"/>
  <c r="K54" i="4"/>
  <c r="L53" i="4"/>
  <c r="K53" i="4"/>
  <c r="L52" i="4"/>
  <c r="K52" i="4"/>
  <c r="L51" i="4"/>
  <c r="K51" i="4"/>
  <c r="L50" i="4"/>
  <c r="K50" i="4"/>
  <c r="L49" i="4"/>
  <c r="K49" i="4"/>
  <c r="L48" i="4"/>
  <c r="K48" i="4"/>
  <c r="L47" i="4"/>
  <c r="K47" i="4"/>
  <c r="L46" i="4"/>
  <c r="K46" i="4"/>
  <c r="L45" i="4"/>
  <c r="K45" i="4"/>
  <c r="L44" i="4"/>
  <c r="K44" i="4"/>
  <c r="L40" i="4"/>
  <c r="K40" i="4"/>
  <c r="E40" i="4"/>
  <c r="D40" i="4"/>
  <c r="E39" i="4"/>
  <c r="D39" i="4"/>
  <c r="L38" i="4"/>
  <c r="K38" i="4"/>
  <c r="E38" i="4"/>
  <c r="D38" i="4"/>
  <c r="L37" i="4"/>
  <c r="E37" i="4"/>
  <c r="D37" i="4"/>
  <c r="L36" i="4"/>
  <c r="K36" i="4"/>
  <c r="E36" i="4"/>
  <c r="D36" i="4"/>
  <c r="L35" i="4"/>
  <c r="K35" i="4"/>
  <c r="E35" i="4"/>
  <c r="D35" i="4"/>
  <c r="L30" i="4"/>
  <c r="K30" i="4"/>
  <c r="E30" i="4"/>
  <c r="D30" i="4"/>
  <c r="L29" i="4"/>
  <c r="K29" i="4"/>
  <c r="E29" i="4"/>
  <c r="D29" i="4"/>
  <c r="L28" i="4"/>
  <c r="K28" i="4"/>
  <c r="E28" i="4"/>
  <c r="D28" i="4"/>
  <c r="L27" i="4"/>
  <c r="K27" i="4"/>
  <c r="E27" i="4"/>
  <c r="D27" i="4"/>
  <c r="L26" i="4"/>
  <c r="K26" i="4"/>
  <c r="E26" i="4"/>
  <c r="D26" i="4"/>
  <c r="L24" i="4"/>
  <c r="N23" i="4" s="1"/>
  <c r="K24" i="4"/>
  <c r="D24" i="4"/>
  <c r="L22" i="4"/>
  <c r="K22" i="4"/>
  <c r="D22" i="4"/>
  <c r="L20" i="4"/>
  <c r="K20" i="4"/>
  <c r="E20" i="4"/>
  <c r="D20" i="4"/>
  <c r="L19" i="4"/>
  <c r="K19" i="4"/>
  <c r="E19" i="4"/>
  <c r="D19" i="4"/>
  <c r="L18" i="4"/>
  <c r="K18" i="4"/>
  <c r="E18" i="4"/>
  <c r="D18" i="4"/>
  <c r="L17" i="4"/>
  <c r="K17" i="4"/>
  <c r="E17" i="4"/>
  <c r="D17" i="4"/>
  <c r="L16" i="4"/>
  <c r="K16" i="4"/>
  <c r="E16" i="4"/>
  <c r="D16" i="4"/>
  <c r="L15" i="4"/>
  <c r="K15" i="4"/>
  <c r="E15" i="4"/>
  <c r="D15" i="4"/>
  <c r="L14" i="4"/>
  <c r="K14" i="4"/>
  <c r="E14" i="4"/>
  <c r="D14" i="4"/>
  <c r="L13" i="4"/>
  <c r="K13" i="4"/>
  <c r="E13" i="4"/>
  <c r="D13" i="4"/>
  <c r="L9" i="4"/>
  <c r="K9" i="4"/>
  <c r="E9" i="4"/>
  <c r="D9" i="4"/>
  <c r="L8" i="4"/>
  <c r="K8" i="4"/>
  <c r="E8" i="4"/>
  <c r="D8" i="4"/>
  <c r="L7" i="4"/>
  <c r="K7" i="4"/>
  <c r="D7" i="4"/>
  <c r="L6" i="4"/>
  <c r="K6" i="4"/>
  <c r="D6" i="4"/>
  <c r="L5" i="4"/>
  <c r="K5" i="4"/>
  <c r="D5" i="4"/>
  <c r="K4" i="4"/>
  <c r="D4" i="4"/>
  <c r="L3" i="4"/>
  <c r="K3" i="4"/>
  <c r="D3" i="4"/>
  <c r="K2" i="4"/>
  <c r="E2" i="4"/>
  <c r="D2" i="4"/>
  <c r="AQ105" i="1"/>
  <c r="AP105" i="1"/>
  <c r="AQ104" i="1"/>
  <c r="AP104" i="1"/>
  <c r="AQ103" i="1"/>
  <c r="AP103" i="1"/>
  <c r="AQ102" i="1"/>
  <c r="AP102" i="1"/>
  <c r="AQ101" i="1"/>
  <c r="AP101" i="1"/>
  <c r="AQ100" i="1"/>
  <c r="AP100" i="1"/>
  <c r="AQ99" i="1"/>
  <c r="AP99" i="1"/>
  <c r="AQ98" i="1"/>
  <c r="AP98" i="1"/>
  <c r="AQ97" i="1"/>
  <c r="AP97" i="1"/>
  <c r="AQ96" i="1"/>
  <c r="AP96" i="1"/>
  <c r="AQ95" i="1"/>
  <c r="AP95" i="1"/>
  <c r="AQ94" i="1"/>
  <c r="AP94" i="1"/>
  <c r="AQ93" i="1"/>
  <c r="AP93" i="1"/>
  <c r="AQ92" i="1"/>
  <c r="AP92" i="1"/>
  <c r="AQ91" i="1"/>
  <c r="AP91" i="1"/>
  <c r="AQ90" i="1"/>
  <c r="AP90" i="1"/>
  <c r="AQ89" i="1"/>
  <c r="AP89" i="1"/>
  <c r="AQ88" i="1"/>
  <c r="AP88" i="1"/>
  <c r="AQ87" i="1"/>
  <c r="AP87" i="1"/>
  <c r="AQ86" i="1"/>
  <c r="AP86" i="1"/>
  <c r="AQ85" i="1"/>
  <c r="AP85" i="1"/>
  <c r="AQ84" i="1"/>
  <c r="AP84" i="1"/>
  <c r="AQ83" i="1"/>
  <c r="AP83" i="1"/>
  <c r="AQ82" i="1"/>
  <c r="AP82" i="1"/>
  <c r="AQ81" i="1"/>
  <c r="AP81" i="1"/>
  <c r="AQ80" i="1"/>
  <c r="AP80" i="1"/>
  <c r="AQ79" i="1"/>
  <c r="AP79" i="1"/>
  <c r="AQ78" i="1"/>
  <c r="AP78" i="1"/>
  <c r="AQ75" i="1"/>
  <c r="AP75" i="1"/>
  <c r="AQ74" i="1"/>
  <c r="AP74" i="1"/>
  <c r="AQ73" i="1"/>
  <c r="AP73" i="1"/>
  <c r="AQ72" i="1"/>
  <c r="AP72" i="1"/>
  <c r="AQ71" i="1"/>
  <c r="AP71" i="1"/>
  <c r="AQ70" i="1"/>
  <c r="AP70" i="1"/>
  <c r="AQ69" i="1"/>
  <c r="AP69" i="1"/>
  <c r="AQ68" i="1"/>
  <c r="AP68" i="1"/>
  <c r="AQ67" i="1"/>
  <c r="AP67" i="1"/>
  <c r="AQ66" i="1"/>
  <c r="AP66" i="1"/>
  <c r="AQ65" i="1"/>
  <c r="AP65" i="1"/>
  <c r="AQ64" i="1"/>
  <c r="AP64" i="1"/>
  <c r="AQ63" i="1"/>
  <c r="AP63" i="1"/>
  <c r="AQ62" i="1"/>
  <c r="AP62" i="1"/>
  <c r="AQ61" i="1"/>
  <c r="AP61" i="1"/>
  <c r="AQ60" i="1"/>
  <c r="AP60" i="1"/>
  <c r="AQ59" i="1"/>
  <c r="AP59" i="1"/>
  <c r="AQ58" i="1"/>
  <c r="AP58" i="1"/>
  <c r="AQ57" i="1"/>
  <c r="AP57" i="1"/>
  <c r="AQ56" i="1"/>
  <c r="AP56" i="1"/>
  <c r="AQ55" i="1"/>
  <c r="AP55" i="1"/>
  <c r="AQ54" i="1"/>
  <c r="AP54" i="1"/>
  <c r="AQ53" i="1"/>
  <c r="AP53" i="1"/>
  <c r="AQ52" i="1"/>
  <c r="AP52" i="1"/>
  <c r="AQ51" i="1"/>
  <c r="AP51" i="1"/>
  <c r="AQ50" i="1"/>
  <c r="AP50" i="1"/>
  <c r="AQ49" i="1"/>
  <c r="AP49" i="1"/>
  <c r="AQ48" i="1"/>
  <c r="AP48" i="1"/>
  <c r="AQ47" i="1"/>
  <c r="AP47" i="1"/>
  <c r="AQ46" i="1"/>
  <c r="AP46" i="1"/>
  <c r="AQ45" i="1"/>
  <c r="AP45" i="1"/>
  <c r="AQ44" i="1"/>
  <c r="AP44" i="1"/>
  <c r="AQ43" i="1"/>
  <c r="AP43" i="1"/>
  <c r="AQ42" i="1"/>
  <c r="AP42" i="1"/>
  <c r="AQ41" i="1"/>
  <c r="AP41" i="1"/>
  <c r="AQ40" i="1"/>
  <c r="AP40" i="1"/>
  <c r="AQ39" i="1"/>
  <c r="AP39" i="1"/>
  <c r="AQ38" i="1"/>
  <c r="AP38" i="1"/>
  <c r="AQ37" i="1"/>
  <c r="AP37" i="1"/>
  <c r="AQ36" i="1"/>
  <c r="AP36" i="1"/>
  <c r="AQ35" i="1"/>
  <c r="AP35" i="1"/>
  <c r="AQ34" i="1"/>
  <c r="AP34" i="1"/>
  <c r="AQ33" i="1"/>
  <c r="AP33" i="1"/>
  <c r="AQ32" i="1"/>
  <c r="AP32" i="1"/>
  <c r="AQ31" i="1"/>
  <c r="AP31" i="1"/>
  <c r="AQ30" i="1"/>
  <c r="AP30" i="1"/>
  <c r="AQ29" i="1"/>
  <c r="AP29" i="1"/>
  <c r="AQ28" i="1"/>
  <c r="AP28" i="1"/>
  <c r="AQ27" i="1"/>
  <c r="AP27" i="1"/>
  <c r="AQ26" i="1"/>
  <c r="AP26" i="1"/>
  <c r="AQ25" i="1"/>
  <c r="AP25" i="1"/>
  <c r="AQ24" i="1"/>
  <c r="AP24" i="1"/>
  <c r="AQ23" i="1"/>
  <c r="AP23" i="1"/>
  <c r="AQ22" i="1"/>
  <c r="AP22" i="1"/>
  <c r="AQ21" i="1"/>
  <c r="AP21" i="1"/>
  <c r="AQ20" i="1"/>
  <c r="AP20" i="1"/>
  <c r="AQ19" i="1"/>
  <c r="AP19" i="1"/>
  <c r="AQ18" i="1"/>
  <c r="AP18" i="1"/>
  <c r="AQ17" i="1"/>
  <c r="AP17" i="1"/>
  <c r="AQ16" i="1"/>
  <c r="AP16" i="1"/>
  <c r="AQ15" i="1"/>
  <c r="AP15" i="1"/>
  <c r="AQ14" i="1"/>
  <c r="AP14" i="1"/>
  <c r="AQ13" i="1"/>
  <c r="AP13" i="1"/>
  <c r="AQ12" i="1"/>
  <c r="AP12" i="1"/>
  <c r="AQ11" i="1"/>
  <c r="AP11" i="1"/>
  <c r="AQ10" i="1"/>
  <c r="AP10" i="1"/>
  <c r="AQ9" i="1"/>
  <c r="AP9" i="1"/>
  <c r="AQ8" i="1"/>
  <c r="AP8" i="1"/>
  <c r="AQ7" i="1"/>
  <c r="AP7" i="1"/>
  <c r="AQ6" i="1"/>
  <c r="AP6" i="1"/>
  <c r="AQ5" i="1"/>
  <c r="AP5" i="1"/>
  <c r="AQ4" i="1"/>
  <c r="AP4" i="1"/>
  <c r="AQ3" i="1"/>
  <c r="AP3" i="1"/>
  <c r="AQ2" i="1"/>
  <c r="AP2" i="1"/>
  <c r="H20" i="6" l="1"/>
  <c r="K23" i="6"/>
  <c r="K27" i="6"/>
  <c r="H16" i="6"/>
  <c r="K15" i="6"/>
  <c r="N38" i="4"/>
  <c r="N26" i="4"/>
  <c r="N44" i="4"/>
  <c r="N110" i="4"/>
  <c r="N113" i="4"/>
  <c r="N8" i="4"/>
  <c r="N17" i="4"/>
  <c r="N98" i="4"/>
  <c r="N101" i="4"/>
  <c r="N104" i="4"/>
  <c r="N116" i="4"/>
  <c r="N83" i="4"/>
  <c r="N95" i="4"/>
  <c r="N5" i="4"/>
  <c r="N62" i="4"/>
  <c r="N65" i="4"/>
  <c r="N20" i="4"/>
  <c r="N80" i="4"/>
  <c r="N92" i="4"/>
  <c r="N59" i="4"/>
  <c r="N71" i="4"/>
  <c r="N137" i="4"/>
  <c r="N140" i="4"/>
  <c r="N50" i="4"/>
  <c r="N77" i="4"/>
  <c r="N68" i="4"/>
  <c r="N89" i="4"/>
  <c r="N134" i="4"/>
  <c r="N14" i="4"/>
  <c r="N29" i="4"/>
  <c r="N35" i="4"/>
  <c r="N47" i="4"/>
  <c r="N53" i="4"/>
  <c r="N56" i="4"/>
  <c r="N125" i="4"/>
  <c r="N86" i="4"/>
  <c r="J15" i="6"/>
  <c r="H17" i="6"/>
  <c r="L15" i="6" s="1"/>
  <c r="L27" i="6"/>
  <c r="H23" i="6"/>
  <c r="L23" i="6" s="1"/>
  <c r="O128" i="4"/>
  <c r="O53" i="4" l="1"/>
  <c r="O44" i="4"/>
  <c r="O101" i="4"/>
  <c r="O26" i="4"/>
  <c r="O71" i="4"/>
  <c r="O89" i="4"/>
  <c r="O110" i="4"/>
  <c r="O134" i="4"/>
  <c r="O2" i="4"/>
</calcChain>
</file>

<file path=xl/sharedStrings.xml><?xml version="1.0" encoding="utf-8"?>
<sst xmlns="http://schemas.openxmlformats.org/spreadsheetml/2006/main" count="3941" uniqueCount="801">
  <si>
    <t>ID</t>
  </si>
  <si>
    <t>LIMS-ID</t>
  </si>
  <si>
    <t>Date</t>
  </si>
  <si>
    <t>Time (UTC)</t>
  </si>
  <si>
    <t>Sample site</t>
  </si>
  <si>
    <t>Depth [cm]</t>
  </si>
  <si>
    <t>East EPSG 4647</t>
  </si>
  <si>
    <t>North EPSG 4647</t>
  </si>
  <si>
    <t>area</t>
  </si>
  <si>
    <t>CH4</t>
  </si>
  <si>
    <t>CO2</t>
  </si>
  <si>
    <t>Ne</t>
  </si>
  <si>
    <t>Ar</t>
  </si>
  <si>
    <t>O2</t>
  </si>
  <si>
    <t>N2</t>
  </si>
  <si>
    <t>CO</t>
  </si>
  <si>
    <t>He</t>
  </si>
  <si>
    <t>H2</t>
  </si>
  <si>
    <t>d-13C-CO2</t>
  </si>
  <si>
    <t>d-13C-CH4</t>
  </si>
  <si>
    <t>d-D-CH4</t>
  </si>
  <si>
    <t>mean d-13C-CO2</t>
  </si>
  <si>
    <t>mean d-13C-CH4</t>
  </si>
  <si>
    <t>mean d-D-CH4</t>
  </si>
  <si>
    <t>e:d-13C-CH4-d-13C-CO2</t>
  </si>
  <si>
    <t>FCH4_DRY_mean_Lin</t>
  </si>
  <si>
    <t>FCO2_DRY_mean</t>
  </si>
  <si>
    <t>N2/O2</t>
  </si>
  <si>
    <t>CO2 [vol %]</t>
  </si>
  <si>
    <t>BG-1</t>
  </si>
  <si>
    <t>Rodewald WA-211</t>
  </si>
  <si>
    <t>forest</t>
  </si>
  <si>
    <t>BG-2</t>
  </si>
  <si>
    <t>BG-3</t>
  </si>
  <si>
    <t>BG-4</t>
  </si>
  <si>
    <t>BG-5</t>
  </si>
  <si>
    <t>BG-6</t>
  </si>
  <si>
    <t>BG-7</t>
  </si>
  <si>
    <t>BG-8</t>
  </si>
  <si>
    <t>BG-9</t>
  </si>
  <si>
    <t>Rodewald WA-209</t>
  </si>
  <si>
    <t>BG-10</t>
  </si>
  <si>
    <t>BG-11</t>
  </si>
  <si>
    <t>BG-12</t>
  </si>
  <si>
    <t>BG-15</t>
  </si>
  <si>
    <t>BG-17</t>
  </si>
  <si>
    <t>Rodewald WA-273</t>
  </si>
  <si>
    <t>BG-18</t>
  </si>
  <si>
    <t>BG-19</t>
  </si>
  <si>
    <t>BG-20</t>
  </si>
  <si>
    <t>BG-21</t>
  </si>
  <si>
    <t>BG-22</t>
  </si>
  <si>
    <t>BG-23</t>
  </si>
  <si>
    <t>BG-24</t>
  </si>
  <si>
    <t>BG-25</t>
  </si>
  <si>
    <t>Rodewald WA-274</t>
  </si>
  <si>
    <t>BG-26</t>
  </si>
  <si>
    <t>BG-27</t>
  </si>
  <si>
    <t>BG-28</t>
  </si>
  <si>
    <t>BG-29</t>
  </si>
  <si>
    <t>BG-30</t>
  </si>
  <si>
    <t>BG-31</t>
  </si>
  <si>
    <t>BG-32</t>
  </si>
  <si>
    <t>BG-35</t>
  </si>
  <si>
    <t>Rodewald WA-272</t>
  </si>
  <si>
    <t>peat</t>
  </si>
  <si>
    <t>BG-36</t>
  </si>
  <si>
    <t>BG-37</t>
  </si>
  <si>
    <t>BG-38</t>
  </si>
  <si>
    <t>BG-39</t>
  </si>
  <si>
    <t>BG-40</t>
  </si>
  <si>
    <t>BG-41</t>
  </si>
  <si>
    <t>BG-42</t>
  </si>
  <si>
    <t>BG-43</t>
  </si>
  <si>
    <t>BG-44</t>
  </si>
  <si>
    <t>BG-45</t>
  </si>
  <si>
    <t>Rodewald WA-275</t>
  </si>
  <si>
    <t>meadow</t>
  </si>
  <si>
    <t>BG-46</t>
  </si>
  <si>
    <t>BG-47</t>
  </si>
  <si>
    <t>BG-48</t>
  </si>
  <si>
    <t>BG-49</t>
  </si>
  <si>
    <t>BG-50</t>
  </si>
  <si>
    <t>BG-51</t>
  </si>
  <si>
    <t>BG-52</t>
  </si>
  <si>
    <t>Rodewald WA-254</t>
  </si>
  <si>
    <t>BG-53</t>
  </si>
  <si>
    <t>BG-54</t>
  </si>
  <si>
    <t>BG-55</t>
  </si>
  <si>
    <t>BG-56</t>
  </si>
  <si>
    <t>BG-57</t>
  </si>
  <si>
    <t>BG-58</t>
  </si>
  <si>
    <t>BG-59</t>
  </si>
  <si>
    <t>BG-64</t>
  </si>
  <si>
    <t>BG-65</t>
  </si>
  <si>
    <t>BG-66</t>
  </si>
  <si>
    <t>BG-67</t>
  </si>
  <si>
    <t>BG-68</t>
  </si>
  <si>
    <t>Rodewald WA-264</t>
  </si>
  <si>
    <t>BG-69</t>
  </si>
  <si>
    <t>BG-70</t>
  </si>
  <si>
    <t>BG-71</t>
  </si>
  <si>
    <t>BG-72</t>
  </si>
  <si>
    <t>BG-73</t>
  </si>
  <si>
    <t>P1_44</t>
  </si>
  <si>
    <t>P9_05</t>
  </si>
  <si>
    <t>P25_33</t>
  </si>
  <si>
    <t>P5_01</t>
  </si>
  <si>
    <t>P4_29</t>
  </si>
  <si>
    <t>P6_32</t>
  </si>
  <si>
    <t>P20_26</t>
  </si>
  <si>
    <t>PK2_02</t>
  </si>
  <si>
    <t>PK10_04</t>
  </si>
  <si>
    <t>PK18_15</t>
  </si>
  <si>
    <t>NT-1</t>
  </si>
  <si>
    <t>NT-2</t>
  </si>
  <si>
    <t>NT-3</t>
  </si>
  <si>
    <t>NT-4</t>
  </si>
  <si>
    <t>NT-5</t>
  </si>
  <si>
    <t>NW-1</t>
  </si>
  <si>
    <t>NW-2</t>
  </si>
  <si>
    <t>NW-3</t>
  </si>
  <si>
    <t>NW-4</t>
  </si>
  <si>
    <t>NW-5</t>
  </si>
  <si>
    <t>NA-1</t>
  </si>
  <si>
    <t>NA-2</t>
  </si>
  <si>
    <t>NA-3</t>
  </si>
  <si>
    <t>NA-4</t>
  </si>
  <si>
    <t>NA-5</t>
  </si>
  <si>
    <t>NA-6</t>
  </si>
  <si>
    <t>NA-7</t>
  </si>
  <si>
    <t>NA-8</t>
  </si>
  <si>
    <t>NA-9</t>
  </si>
  <si>
    <t>NA-10</t>
  </si>
  <si>
    <t>NA-11</t>
  </si>
  <si>
    <t>NA-12</t>
  </si>
  <si>
    <t>NA-13</t>
  </si>
  <si>
    <t>NA-14</t>
  </si>
  <si>
    <t>NA-15</t>
  </si>
  <si>
    <t>NA-16</t>
  </si>
  <si>
    <t>NA-17</t>
  </si>
  <si>
    <t>NA-18</t>
  </si>
  <si>
    <t>Site</t>
  </si>
  <si>
    <t>WA-211</t>
  </si>
  <si>
    <t>WA-209</t>
  </si>
  <si>
    <t>WA-273</t>
  </si>
  <si>
    <t>WA-274</t>
  </si>
  <si>
    <t>WA-275</t>
  </si>
  <si>
    <t>WA-272</t>
  </si>
  <si>
    <t>WA-254</t>
  </si>
  <si>
    <t>WA-264</t>
  </si>
  <si>
    <t>North</t>
  </si>
  <si>
    <t>East</t>
  </si>
  <si>
    <t>Distance [m]</t>
  </si>
  <si>
    <t>Probeneingangs#</t>
  </si>
  <si>
    <t>Sample Site</t>
  </si>
  <si>
    <t>Position</t>
  </si>
  <si>
    <t>Areal</t>
  </si>
  <si>
    <t>dry weight [g]</t>
  </si>
  <si>
    <t>wet wegiht [g]</t>
  </si>
  <si>
    <t>MOx [µmol d-1 incubation -1]</t>
  </si>
  <si>
    <t>MOx dry [µmol d-1 g-1]</t>
  </si>
  <si>
    <t>MOx wet [µmol d-1 g-1]</t>
  </si>
  <si>
    <t>mean MOx dry [nmol 0.2 m3 s-1]</t>
  </si>
  <si>
    <t>mean MOx wet [nmol 0.2 m3 s-1]</t>
  </si>
  <si>
    <t>P1+5 m east</t>
  </si>
  <si>
    <t>forest, peat</t>
  </si>
  <si>
    <t>0-5</t>
  </si>
  <si>
    <t>5-9</t>
  </si>
  <si>
    <t>P1-2.5 m east und -2.5 m north</t>
  </si>
  <si>
    <t>0-6</t>
  </si>
  <si>
    <t>6-12</t>
  </si>
  <si>
    <t xml:space="preserve">P1+2.5 m east und + 2.5 m north </t>
  </si>
  <si>
    <t>P1-2.5 m east und +2.5 m north</t>
  </si>
  <si>
    <t>Rodewald REF</t>
  </si>
  <si>
    <t>R1-5 m east und +5 m north</t>
  </si>
  <si>
    <t>0-4</t>
  </si>
  <si>
    <t>4-8</t>
  </si>
  <si>
    <t>R1+5 m east und -5 m north</t>
  </si>
  <si>
    <t>R1+5 m east und +5 m north</t>
  </si>
  <si>
    <t>P1</t>
  </si>
  <si>
    <t>P2</t>
  </si>
  <si>
    <t>10-15</t>
  </si>
  <si>
    <t>P3</t>
  </si>
  <si>
    <t>P8</t>
  </si>
  <si>
    <t>Rodewald WA-273-Ref</t>
  </si>
  <si>
    <t>R1</t>
  </si>
  <si>
    <t>R2</t>
  </si>
  <si>
    <t>R6</t>
  </si>
  <si>
    <t xml:space="preserve">Rodewald WA-272  </t>
  </si>
  <si>
    <t>15-20</t>
  </si>
  <si>
    <t xml:space="preserve">Rodewald WA-272-Ref </t>
  </si>
  <si>
    <t>R1+5 m east</t>
  </si>
  <si>
    <t xml:space="preserve">Rodewald WA-275  </t>
  </si>
  <si>
    <t>meadow, peat</t>
  </si>
  <si>
    <t>8-12</t>
  </si>
  <si>
    <t>P11</t>
  </si>
  <si>
    <t>Rodewald WA-275-Ref</t>
  </si>
  <si>
    <t>9-13</t>
  </si>
  <si>
    <t>Rodewald WA-254-Ref</t>
  </si>
  <si>
    <t>R1-1 m east</t>
  </si>
  <si>
    <t>40-60</t>
  </si>
  <si>
    <t>80-100</t>
  </si>
  <si>
    <t>R1+1 m east</t>
  </si>
  <si>
    <t>60-80</t>
  </si>
  <si>
    <t xml:space="preserve">Rodewald WA-254  </t>
  </si>
  <si>
    <t>P1+5 east und +5 m north</t>
  </si>
  <si>
    <t>Area</t>
  </si>
  <si>
    <t>Name</t>
  </si>
  <si>
    <t>16-S</t>
  </si>
  <si>
    <t>pmoA</t>
  </si>
  <si>
    <t>pmoA Abundance</t>
  </si>
  <si>
    <t>16S RNA gene</t>
  </si>
  <si>
    <t>[copies µL-1]</t>
  </si>
  <si>
    <t>[copies g-1]</t>
  </si>
  <si>
    <t>corr_copies µL-1</t>
  </si>
  <si>
    <t>copies g-1</t>
  </si>
  <si>
    <t>[%]</t>
  </si>
  <si>
    <t>2022/18</t>
  </si>
  <si>
    <t>Probe 7444 Steimbke 9-1 Center, über Bohrung, Rodewald WA-273 0-6cm</t>
  </si>
  <si>
    <t>WA-273 well</t>
  </si>
  <si>
    <t>2022/19</t>
  </si>
  <si>
    <t>Probe 7445 Steimbke 9-2, Rodewald WA-273 6-12 cm</t>
  </si>
  <si>
    <t>Forest</t>
  </si>
  <si>
    <t>2022/20</t>
  </si>
  <si>
    <t>Probe 7446 B-1 bei Betonrest Nähe Ring 8, Rodewald WA-273 0-6 cm</t>
  </si>
  <si>
    <t>Meadow</t>
  </si>
  <si>
    <t>2022/21</t>
  </si>
  <si>
    <t>Probe 7447 B-2, Rodewald WA-273 6-12cm</t>
  </si>
  <si>
    <t>Peat</t>
  </si>
  <si>
    <t>2022/22</t>
  </si>
  <si>
    <t>Probe 7448 S-1 Nähe Ring 1, Rodewald WA-273 0-6cm</t>
  </si>
  <si>
    <t>2022/23</t>
  </si>
  <si>
    <t>Probe 7449 S-2, Rodewald WA-273 6-12cm</t>
  </si>
  <si>
    <t>2022/24</t>
  </si>
  <si>
    <t>Probe 7450 R-2-1 Center der Referenzstelle Ring 2, WA-273-REF 0-6cm</t>
  </si>
  <si>
    <t>WA-273 reference</t>
  </si>
  <si>
    <t>2022/25</t>
  </si>
  <si>
    <t>Probe 7451 R-2-2, WA-273-REF 6-12cm</t>
  </si>
  <si>
    <t>2022/26</t>
  </si>
  <si>
    <t>Probe 7452 R-27-1 Nähe Ring 27, WA-273-REF 0-6cm</t>
  </si>
  <si>
    <t>2022/27</t>
  </si>
  <si>
    <t>Probe 7453 R-27-2, WA-273-REF 6-12cm</t>
  </si>
  <si>
    <t>2022/28</t>
  </si>
  <si>
    <t>Probe 7454 R-3-1 Nähe Ring 3, WA-273-REF 0-6cm</t>
  </si>
  <si>
    <t>2022/29</t>
  </si>
  <si>
    <t>Probe 7455 R-3-2, WA-273-REF 6-12cm</t>
  </si>
  <si>
    <t>2022/30</t>
  </si>
  <si>
    <t>Probe 7457 272-20-1 Rodewald WA-272 0-5 cm</t>
  </si>
  <si>
    <t>WA-272 well</t>
  </si>
  <si>
    <t>2022/31</t>
  </si>
  <si>
    <t>Probe 7458 272-20-2 Rodewald WA-272 5-10 cm</t>
  </si>
  <si>
    <t>2022/32</t>
  </si>
  <si>
    <t>Probe 7459 272-20-3 Rodewald WA-272 10-15 cm</t>
  </si>
  <si>
    <t>2022/33</t>
  </si>
  <si>
    <t>Probe 7460 272-20-4 Rodewald WA-272 15-20 cm</t>
  </si>
  <si>
    <t>2022/34</t>
  </si>
  <si>
    <t>Probe 7461 272-37-1 Rodewald WA-272 0-5 cm</t>
  </si>
  <si>
    <t>2022/35</t>
  </si>
  <si>
    <t>Probe 7462 272-37-2 Rodewald WA-272 5-10 cm</t>
  </si>
  <si>
    <t>2022/36</t>
  </si>
  <si>
    <t>Probe 7463 272-37-3 Rodewald WA-272 10-15 cm</t>
  </si>
  <si>
    <t>2022/37</t>
  </si>
  <si>
    <t>Probe 7464 272-37-4 Rodewald WA-272 15-20 cm</t>
  </si>
  <si>
    <t>2022/38</t>
  </si>
  <si>
    <t>Probe 7465 272-Ref-1 WA-272-Ref 0-5 cm</t>
  </si>
  <si>
    <t>WA-272 reference</t>
  </si>
  <si>
    <t>2022/39</t>
  </si>
  <si>
    <t>Probe 7466 272-Ref-2 WA-272-Ref 5-10 cm</t>
  </si>
  <si>
    <t>2022/40</t>
  </si>
  <si>
    <t>Probe 7467 272-Ref-3 WA-272-Ref 10-15 cm</t>
  </si>
  <si>
    <t>2022/41</t>
  </si>
  <si>
    <t>Probe 7468 R30-1 + R30-2 WA-272-Ref 15 cm</t>
  </si>
  <si>
    <t>2022/42</t>
  </si>
  <si>
    <t>Probe 7469 B_275 P_1 0-5cm</t>
  </si>
  <si>
    <t>WA-275 well</t>
  </si>
  <si>
    <t>2022/43</t>
  </si>
  <si>
    <t>Probe 7470 B_275 P_1 10-15cm</t>
  </si>
  <si>
    <t>2022/44</t>
  </si>
  <si>
    <t>Probe 7471 B_275 P_3 0-5cm</t>
  </si>
  <si>
    <t>2022/45</t>
  </si>
  <si>
    <t>Probe 7472 B_275 P_3 8-12cm</t>
  </si>
  <si>
    <t>2022/46</t>
  </si>
  <si>
    <t>Probe 7473 B_275 P_11 0-5cm</t>
  </si>
  <si>
    <t>2022/47</t>
  </si>
  <si>
    <t>Probe 7474 B_275 P_11 10-15cm</t>
  </si>
  <si>
    <t>2022/48</t>
  </si>
  <si>
    <t>Probe 7475 Ref #5 0-5cm</t>
  </si>
  <si>
    <t>WA-275 reference</t>
  </si>
  <si>
    <t>2022/49</t>
  </si>
  <si>
    <t>Probe 7476 Ref #5 9-13cm</t>
  </si>
  <si>
    <t>2022/50</t>
  </si>
  <si>
    <t>Probe 7481 254-Ref-1 40 cm</t>
  </si>
  <si>
    <t>WA-254 well</t>
  </si>
  <si>
    <t>2022/51</t>
  </si>
  <si>
    <t>Probe 7482 254-Ref-2 80 cm</t>
  </si>
  <si>
    <t>2022/52</t>
  </si>
  <si>
    <t>Probe 7483 254-Ref-3 60 cm</t>
  </si>
  <si>
    <t>2022/53</t>
  </si>
  <si>
    <t>Probe 7484 254-1 80 cm</t>
  </si>
  <si>
    <t>WA-254 reference</t>
  </si>
  <si>
    <t>ZOTU.ID</t>
  </si>
  <si>
    <t>domain</t>
  </si>
  <si>
    <t>phyla</t>
  </si>
  <si>
    <t>class</t>
  </si>
  <si>
    <t>order</t>
  </si>
  <si>
    <t>family</t>
  </si>
  <si>
    <t>genus</t>
  </si>
  <si>
    <t>SJ.2022.1</t>
  </si>
  <si>
    <t>SJ.2022.2</t>
  </si>
  <si>
    <t>SJ.2022.3</t>
  </si>
  <si>
    <t>SJ.2022.4</t>
  </si>
  <si>
    <t>SJ.2022.5</t>
  </si>
  <si>
    <t>SJ.2022.6</t>
  </si>
  <si>
    <t>SJ.2022.7</t>
  </si>
  <si>
    <t>SJ.2022.8</t>
  </si>
  <si>
    <t>SJ.2022.9</t>
  </si>
  <si>
    <t>SJ.2022.10</t>
  </si>
  <si>
    <t>SJ.2022.11</t>
  </si>
  <si>
    <t>SJ.2022.12</t>
  </si>
  <si>
    <t>SJ.2022.13</t>
  </si>
  <si>
    <t>SJ.2022.14</t>
  </si>
  <si>
    <t>SJ.2022.15</t>
  </si>
  <si>
    <t>SJ.2022.16</t>
  </si>
  <si>
    <t>SJ.2022.17</t>
  </si>
  <si>
    <t>SJ.2022.18</t>
  </si>
  <si>
    <t>SJ.2022.19</t>
  </si>
  <si>
    <t>SJ.2022.20</t>
  </si>
  <si>
    <t>SJ.2022.21</t>
  </si>
  <si>
    <t>SJ.2022.22</t>
  </si>
  <si>
    <t>SJ.2022.23</t>
  </si>
  <si>
    <t>SJ.2022.24</t>
  </si>
  <si>
    <t>SJ.2022.25</t>
  </si>
  <si>
    <t>SJ.2022.26</t>
  </si>
  <si>
    <t>SJ.2022.27</t>
  </si>
  <si>
    <t>SJ.2022.28</t>
  </si>
  <si>
    <t>SJ.2022.29</t>
  </si>
  <si>
    <t>SJ.2022.30</t>
  </si>
  <si>
    <t>SJ.2022.31</t>
  </si>
  <si>
    <t>SJ.2022.32</t>
  </si>
  <si>
    <t>SJ.2022.33</t>
  </si>
  <si>
    <t>SJ.2022.34</t>
  </si>
  <si>
    <t>SJ.2022.35</t>
  </si>
  <si>
    <t>SJ.2022.36</t>
  </si>
  <si>
    <t>SJ.2022.37</t>
  </si>
  <si>
    <t>SJ.2022.38</t>
  </si>
  <si>
    <t>SJ.2022.39</t>
  </si>
  <si>
    <t>SJ.2022.40</t>
  </si>
  <si>
    <t>SJ.2022.41</t>
  </si>
  <si>
    <t>SJ.2022.42</t>
  </si>
  <si>
    <t>SJ.2022.43</t>
  </si>
  <si>
    <t>SJ.2022.44</t>
  </si>
  <si>
    <t>SJ.2022.45</t>
  </si>
  <si>
    <t>SJ.2022.46</t>
  </si>
  <si>
    <t>SJ.2022.47</t>
  </si>
  <si>
    <t>SJ.2022.48</t>
  </si>
  <si>
    <t>SJ.2022.49</t>
  </si>
  <si>
    <t>SJ.2022.50</t>
  </si>
  <si>
    <t>SJ.2022.51</t>
  </si>
  <si>
    <t>SJ.2022.52</t>
  </si>
  <si>
    <t>SJ.2022.53</t>
  </si>
  <si>
    <t>Zotu1</t>
  </si>
  <si>
    <t>Bacteria</t>
  </si>
  <si>
    <t>Proteobacteria</t>
  </si>
  <si>
    <t>Alphaproteobacteria</t>
  </si>
  <si>
    <t>Rhizobiales</t>
  </si>
  <si>
    <t>Beijerinckiaceae</t>
  </si>
  <si>
    <t>Methylocystis</t>
  </si>
  <si>
    <t>Zotu10154</t>
  </si>
  <si>
    <t>Gammaproteobacteria</t>
  </si>
  <si>
    <t>Methylococcales</t>
  </si>
  <si>
    <t>Methylomonaceae</t>
  </si>
  <si>
    <t>Methylomonaceae_unclassified</t>
  </si>
  <si>
    <t>Zotu1064</t>
  </si>
  <si>
    <t>Zotu10719</t>
  </si>
  <si>
    <t>Zotu10918</t>
  </si>
  <si>
    <t>Verrucomicrobia</t>
  </si>
  <si>
    <t>Verrucomicrobiae</t>
  </si>
  <si>
    <t>Methylacidiphilales</t>
  </si>
  <si>
    <t>Methylacidiphilaceae</t>
  </si>
  <si>
    <t>uncultured</t>
  </si>
  <si>
    <t>Zotu11101</t>
  </si>
  <si>
    <t>Zotu1118</t>
  </si>
  <si>
    <t>Zotu11190</t>
  </si>
  <si>
    <t>Zotu11436</t>
  </si>
  <si>
    <t>Zotu11486</t>
  </si>
  <si>
    <t>Rokubacteria</t>
  </si>
  <si>
    <t>NC10</t>
  </si>
  <si>
    <t>Methylomirabilales</t>
  </si>
  <si>
    <t>Methylomirabilaceae</t>
  </si>
  <si>
    <t>Sh765B-TzT-35</t>
  </si>
  <si>
    <t>Zotu11590</t>
  </si>
  <si>
    <t>Zotu11637</t>
  </si>
  <si>
    <t>Zotu11666</t>
  </si>
  <si>
    <t>Methylobacterium</t>
  </si>
  <si>
    <t>Zotu11722</t>
  </si>
  <si>
    <t>Zotu1179</t>
  </si>
  <si>
    <t>Zotu11987</t>
  </si>
  <si>
    <t>Zotu12054</t>
  </si>
  <si>
    <t>Zotu1206</t>
  </si>
  <si>
    <t>Crenothrix</t>
  </si>
  <si>
    <t>Zotu12125</t>
  </si>
  <si>
    <t>Zotu1217</t>
  </si>
  <si>
    <t>Zotu12372</t>
  </si>
  <si>
    <t>Zotu12663</t>
  </si>
  <si>
    <t>Zotu12672</t>
  </si>
  <si>
    <t>Zotu12864</t>
  </si>
  <si>
    <t>Methyloligellaceae</t>
  </si>
  <si>
    <t>Methyloligellaceae_unclassified</t>
  </si>
  <si>
    <t>Zotu12907</t>
  </si>
  <si>
    <t>Zotu12915</t>
  </si>
  <si>
    <t>Zotu13122</t>
  </si>
  <si>
    <t>Zotu1341</t>
  </si>
  <si>
    <t>Zotu13416</t>
  </si>
  <si>
    <t>Zotu1344</t>
  </si>
  <si>
    <t>Zotu13475</t>
  </si>
  <si>
    <t>Zotu13589</t>
  </si>
  <si>
    <t>Zotu13947</t>
  </si>
  <si>
    <t>Zotu14440</t>
  </si>
  <si>
    <t>Zotu14521</t>
  </si>
  <si>
    <t>Methylocella</t>
  </si>
  <si>
    <t>Zotu14646</t>
  </si>
  <si>
    <t>Zotu14667</t>
  </si>
  <si>
    <t>Zotu14778</t>
  </si>
  <si>
    <t>Zotu14997</t>
  </si>
  <si>
    <t>Methylomonas</t>
  </si>
  <si>
    <t>Zotu15040</t>
  </si>
  <si>
    <t>Zotu15058</t>
  </si>
  <si>
    <t>Zotu1514</t>
  </si>
  <si>
    <t>Zotu1587</t>
  </si>
  <si>
    <t>Zotu16551</t>
  </si>
  <si>
    <t>Zotu16863</t>
  </si>
  <si>
    <t>Zotu17283</t>
  </si>
  <si>
    <t>Zotu17387</t>
  </si>
  <si>
    <t>Zotu174</t>
  </si>
  <si>
    <t>Zotu17586</t>
  </si>
  <si>
    <t>Zotu17825</t>
  </si>
  <si>
    <t>Zotu17826</t>
  </si>
  <si>
    <t>Zotu18238</t>
  </si>
  <si>
    <t>Zotu1827</t>
  </si>
  <si>
    <t>Zotu18395</t>
  </si>
  <si>
    <t>Zotu18784</t>
  </si>
  <si>
    <t>Zotu1888</t>
  </si>
  <si>
    <t>Zotu19641</t>
  </si>
  <si>
    <t>Zotu19731</t>
  </si>
  <si>
    <t>Zotu1990</t>
  </si>
  <si>
    <t>Zotu19962</t>
  </si>
  <si>
    <t>Zotu20193</t>
  </si>
  <si>
    <t>Zotu2035</t>
  </si>
  <si>
    <t>Zotu20558</t>
  </si>
  <si>
    <t>Zotu20611</t>
  </si>
  <si>
    <t>Zotu20730</t>
  </si>
  <si>
    <t>Zotu21316</t>
  </si>
  <si>
    <t>Methylomicrobium</t>
  </si>
  <si>
    <t>Zotu21473</t>
  </si>
  <si>
    <t>Zotu2161</t>
  </si>
  <si>
    <t>Zotu21824</t>
  </si>
  <si>
    <t>Zotu22018</t>
  </si>
  <si>
    <t>Zotu2219</t>
  </si>
  <si>
    <t>Zotu2326</t>
  </si>
  <si>
    <t>Zotu2382</t>
  </si>
  <si>
    <t>Zotu2404</t>
  </si>
  <si>
    <t>Methylosinus</t>
  </si>
  <si>
    <t>Zotu242</t>
  </si>
  <si>
    <t>Zotu2481</t>
  </si>
  <si>
    <t>Zotu2569</t>
  </si>
  <si>
    <t>Zotu2631</t>
  </si>
  <si>
    <t>Zotu2653</t>
  </si>
  <si>
    <t>Zotu2754</t>
  </si>
  <si>
    <t>Zotu2829</t>
  </si>
  <si>
    <t>Zotu292</t>
  </si>
  <si>
    <t>Zotu2941</t>
  </si>
  <si>
    <t>Zotu3</t>
  </si>
  <si>
    <t>Methylobacter</t>
  </si>
  <si>
    <t>Zotu302</t>
  </si>
  <si>
    <t>Zotu3164</t>
  </si>
  <si>
    <t>Zotu329</t>
  </si>
  <si>
    <t>Zotu3316</t>
  </si>
  <si>
    <t>Zotu3343</t>
  </si>
  <si>
    <t>Zotu336</t>
  </si>
  <si>
    <t>Zotu3455</t>
  </si>
  <si>
    <t>Zotu3589</t>
  </si>
  <si>
    <t>Zotu3615</t>
  </si>
  <si>
    <t>Zotu3768</t>
  </si>
  <si>
    <t>Zotu3812</t>
  </si>
  <si>
    <t>Zotu3924</t>
  </si>
  <si>
    <t>Zotu3982</t>
  </si>
  <si>
    <t>Zotu3999</t>
  </si>
  <si>
    <t>Zotu4082</t>
  </si>
  <si>
    <t>Zotu4130</t>
  </si>
  <si>
    <t>Zotu4145</t>
  </si>
  <si>
    <t>Zotu4283</t>
  </si>
  <si>
    <t>Zotu4347</t>
  </si>
  <si>
    <t>Zotu4383</t>
  </si>
  <si>
    <t>Zotu4696</t>
  </si>
  <si>
    <t>Zotu4724</t>
  </si>
  <si>
    <t>Zotu4758</t>
  </si>
  <si>
    <t>Methylovulum</t>
  </si>
  <si>
    <t>Zotu481</t>
  </si>
  <si>
    <t>Zotu4841</t>
  </si>
  <si>
    <t>Methylocapsa</t>
  </si>
  <si>
    <t>Zotu4877</t>
  </si>
  <si>
    <t>Zotu52</t>
  </si>
  <si>
    <t>Zotu5220</t>
  </si>
  <si>
    <t>Zotu529</t>
  </si>
  <si>
    <t>Zotu540</t>
  </si>
  <si>
    <t>Zotu541</t>
  </si>
  <si>
    <t>Zotu5624</t>
  </si>
  <si>
    <t>Zotu595</t>
  </si>
  <si>
    <t>Zotu607</t>
  </si>
  <si>
    <t>Zotu6293</t>
  </si>
  <si>
    <t>Zotu6447</t>
  </si>
  <si>
    <t>Zotu6519</t>
  </si>
  <si>
    <t>Zotu6523</t>
  </si>
  <si>
    <t>Zotu662</t>
  </si>
  <si>
    <t>Zotu6691</t>
  </si>
  <si>
    <t>Zotu6790</t>
  </si>
  <si>
    <t>Zotu6859</t>
  </si>
  <si>
    <t>Zotu6927</t>
  </si>
  <si>
    <t>Zotu736</t>
  </si>
  <si>
    <t>Zotu7386</t>
  </si>
  <si>
    <t>Zotu7473</t>
  </si>
  <si>
    <t>Zotu7615</t>
  </si>
  <si>
    <t>Zotu7714</t>
  </si>
  <si>
    <t>Zotu7761</t>
  </si>
  <si>
    <t>Zotu7814</t>
  </si>
  <si>
    <t>Zotu7895</t>
  </si>
  <si>
    <t>Zotu7900</t>
  </si>
  <si>
    <t>Zotu7917</t>
  </si>
  <si>
    <t>Zotu8214</t>
  </si>
  <si>
    <t>Zotu8217</t>
  </si>
  <si>
    <t>Zotu8337</t>
  </si>
  <si>
    <t>Zotu8347</t>
  </si>
  <si>
    <t>Zotu8356</t>
  </si>
  <si>
    <t>Zotu8781</t>
  </si>
  <si>
    <t>Zotu8965</t>
  </si>
  <si>
    <t>Zotu901</t>
  </si>
  <si>
    <t>Zotu9045</t>
  </si>
  <si>
    <t>Zotu9316</t>
  </si>
  <si>
    <t>Zotu938</t>
  </si>
  <si>
    <t>Zotu9393</t>
  </si>
  <si>
    <t>Zotu951</t>
  </si>
  <si>
    <t>Zotu9860</t>
  </si>
  <si>
    <t>Zotu400</t>
  </si>
  <si>
    <t>Archaea</t>
  </si>
  <si>
    <t>Euryarchaeota</t>
  </si>
  <si>
    <t>Methanomicrobia</t>
  </si>
  <si>
    <t>Methanomicrobiales</t>
  </si>
  <si>
    <t>Methanoregulaceae</t>
  </si>
  <si>
    <t>Methanoregula</t>
  </si>
  <si>
    <t>Zotu402</t>
  </si>
  <si>
    <t>Thermoplasmata</t>
  </si>
  <si>
    <t>Methanomassiliicoccales</t>
  </si>
  <si>
    <t>Methanomassiliicoccaceae</t>
  </si>
  <si>
    <t>Methanomassiliicoccus</t>
  </si>
  <si>
    <t>Zotu414</t>
  </si>
  <si>
    <t>Methanobacteria</t>
  </si>
  <si>
    <t>Methanobacteriales</t>
  </si>
  <si>
    <t>Methanobacteriaceae</t>
  </si>
  <si>
    <t>Methanobacterium</t>
  </si>
  <si>
    <t>Zotu419</t>
  </si>
  <si>
    <t>Zotu422</t>
  </si>
  <si>
    <t>Methanosarcinales</t>
  </si>
  <si>
    <t>Methanosaetaceae</t>
  </si>
  <si>
    <t>Methanosaeta</t>
  </si>
  <si>
    <t>Zotu424</t>
  </si>
  <si>
    <t>Zotu429</t>
  </si>
  <si>
    <t>Methanomicrobiales_unclassified</t>
  </si>
  <si>
    <t>Zotu437</t>
  </si>
  <si>
    <t>Zotu443</t>
  </si>
  <si>
    <t>Zotu452</t>
  </si>
  <si>
    <t>Methanocellales</t>
  </si>
  <si>
    <t>Methanocellaceae</t>
  </si>
  <si>
    <t>Methanocellaceae_unclassified</t>
  </si>
  <si>
    <t>Zotu455</t>
  </si>
  <si>
    <t>Methanosarcinaceae</t>
  </si>
  <si>
    <t>Methanosarcina</t>
  </si>
  <si>
    <t>Zotu458</t>
  </si>
  <si>
    <t>Methanocella</t>
  </si>
  <si>
    <t>Zotu462</t>
  </si>
  <si>
    <t>Zotu464</t>
  </si>
  <si>
    <t>Zotu465</t>
  </si>
  <si>
    <t>Zotu475</t>
  </si>
  <si>
    <t>Zotu480</t>
  </si>
  <si>
    <t>Zotu486</t>
  </si>
  <si>
    <t>Zotu490</t>
  </si>
  <si>
    <t>Thermococci</t>
  </si>
  <si>
    <t>Methanofastidiosales</t>
  </si>
  <si>
    <t>Methanofastidiosaceae</t>
  </si>
  <si>
    <t>Candidatus_Methanofastidiosum</t>
  </si>
  <si>
    <t>Zotu492</t>
  </si>
  <si>
    <t>Zotu596</t>
  </si>
  <si>
    <t>Zotu603</t>
  </si>
  <si>
    <t>Zotu616</t>
  </si>
  <si>
    <t>Zotu626</t>
  </si>
  <si>
    <t>Zotu627</t>
  </si>
  <si>
    <t>Zotu630</t>
  </si>
  <si>
    <t>Zotu637</t>
  </si>
  <si>
    <t>Zotu644</t>
  </si>
  <si>
    <t>Zotu650</t>
  </si>
  <si>
    <t>Zotu652</t>
  </si>
  <si>
    <t>Zotu671</t>
  </si>
  <si>
    <t>Zotu683</t>
  </si>
  <si>
    <t>Zotu685</t>
  </si>
  <si>
    <t>Zotu692</t>
  </si>
  <si>
    <t>Zotu695</t>
  </si>
  <si>
    <t>Zotu216</t>
  </si>
  <si>
    <t>Zotu221</t>
  </si>
  <si>
    <t>Zotu225</t>
  </si>
  <si>
    <t>Zotu230</t>
  </si>
  <si>
    <t>Crenarchaeota</t>
  </si>
  <si>
    <t>Verstraetearchaeia</t>
  </si>
  <si>
    <t>Methanomethyliales</t>
  </si>
  <si>
    <t>Methanomethyliaceae</t>
  </si>
  <si>
    <t>Candidatus_Methanomethylicus</t>
  </si>
  <si>
    <t>Zotu236</t>
  </si>
  <si>
    <t>Zotu245</t>
  </si>
  <si>
    <t>Zotu254</t>
  </si>
  <si>
    <t>Zotu255</t>
  </si>
  <si>
    <t>Zotu263</t>
  </si>
  <si>
    <t>Zotu282</t>
  </si>
  <si>
    <t>Zotu286</t>
  </si>
  <si>
    <t>Zotu291</t>
  </si>
  <si>
    <t>Zotu294</t>
  </si>
  <si>
    <t>Zotu6</t>
  </si>
  <si>
    <t>Zotu8</t>
  </si>
  <si>
    <t>Zotu11</t>
  </si>
  <si>
    <t>Zotu13</t>
  </si>
  <si>
    <t>Zotu15</t>
  </si>
  <si>
    <t>Zotu17</t>
  </si>
  <si>
    <t>Zotu18</t>
  </si>
  <si>
    <t>Zotu25</t>
  </si>
  <si>
    <t>Zotu31</t>
  </si>
  <si>
    <t>Zotu36</t>
  </si>
  <si>
    <t>Zotu37</t>
  </si>
  <si>
    <t>Zotu48</t>
  </si>
  <si>
    <t>Zotu58</t>
  </si>
  <si>
    <t>Zotu61</t>
  </si>
  <si>
    <t>Zotu62</t>
  </si>
  <si>
    <t>Zotu87</t>
  </si>
  <si>
    <t>Zotu91</t>
  </si>
  <si>
    <t>Zotu92</t>
  </si>
  <si>
    <t>Zotu94</t>
  </si>
  <si>
    <t>Zotu97</t>
  </si>
  <si>
    <t>Zotu504</t>
  </si>
  <si>
    <t>Methanobrevibacter</t>
  </si>
  <si>
    <t>Zotu505</t>
  </si>
  <si>
    <t>Zotu508</t>
  </si>
  <si>
    <t>Zotu509</t>
  </si>
  <si>
    <t>Zotu531</t>
  </si>
  <si>
    <t>Zotu532</t>
  </si>
  <si>
    <t>Zotu538</t>
  </si>
  <si>
    <t>Zotu546</t>
  </si>
  <si>
    <t>Zotu551</t>
  </si>
  <si>
    <t>Zotu581</t>
  </si>
  <si>
    <t>Zotu582</t>
  </si>
  <si>
    <t>Zotu711</t>
  </si>
  <si>
    <t>Zotu726</t>
  </si>
  <si>
    <t>Zotu730</t>
  </si>
  <si>
    <t>Zotu735</t>
  </si>
  <si>
    <t>Zotu739</t>
  </si>
  <si>
    <t>Zotu752</t>
  </si>
  <si>
    <t>Zotu754</t>
  </si>
  <si>
    <t>Zotu759</t>
  </si>
  <si>
    <t>Zotu761</t>
  </si>
  <si>
    <t>Zotu762</t>
  </si>
  <si>
    <t>Zotu767</t>
  </si>
  <si>
    <t>Zotu768</t>
  </si>
  <si>
    <t>Zotu773</t>
  </si>
  <si>
    <t>Zotu774</t>
  </si>
  <si>
    <t>Zotu776</t>
  </si>
  <si>
    <t>Zotu778</t>
  </si>
  <si>
    <t>Zotu782</t>
  </si>
  <si>
    <t>Zotu789</t>
  </si>
  <si>
    <t>Zotu306</t>
  </si>
  <si>
    <t>Zotu314</t>
  </si>
  <si>
    <t>Zotu321</t>
  </si>
  <si>
    <t>Zotu322</t>
  </si>
  <si>
    <t>Zotu324</t>
  </si>
  <si>
    <t>Zotu326</t>
  </si>
  <si>
    <t>Zotu332</t>
  </si>
  <si>
    <t>Zotu333</t>
  </si>
  <si>
    <t>Zotu340</t>
  </si>
  <si>
    <t>Zotu346</t>
  </si>
  <si>
    <t>Zotu348</t>
  </si>
  <si>
    <t>Zotu352</t>
  </si>
  <si>
    <t>Zotu373</t>
  </si>
  <si>
    <t>Zotu375</t>
  </si>
  <si>
    <t>Zotu382</t>
  </si>
  <si>
    <t>Zotu391</t>
  </si>
  <si>
    <t>Zotu109</t>
  </si>
  <si>
    <t>Zotu110</t>
  </si>
  <si>
    <t>Zotu116</t>
  </si>
  <si>
    <t>Zotu117</t>
  </si>
  <si>
    <t>Zotu124</t>
  </si>
  <si>
    <t>Zotu128</t>
  </si>
  <si>
    <t>Zotu131</t>
  </si>
  <si>
    <t>Zotu134</t>
  </si>
  <si>
    <t>Zotu140</t>
  </si>
  <si>
    <t>Zotu142</t>
  </si>
  <si>
    <t>Zotu143</t>
  </si>
  <si>
    <t>Zotu147</t>
  </si>
  <si>
    <t>Zotu153</t>
  </si>
  <si>
    <t>Zotu159</t>
  </si>
  <si>
    <t>Zotu170</t>
  </si>
  <si>
    <t>Zotu185</t>
  </si>
  <si>
    <t>Zotu190</t>
  </si>
  <si>
    <t>Zotu194</t>
  </si>
  <si>
    <t>well</t>
  </si>
  <si>
    <t>reference</t>
  </si>
  <si>
    <t>Mean [nmol 0.2 m3 s-1]</t>
  </si>
  <si>
    <t>Areal mean CH4 [ppm]</t>
  </si>
  <si>
    <t>Median [ppm]</t>
  </si>
  <si>
    <t>Mean CH4 flux [nmol m-2 s-1]</t>
  </si>
  <si>
    <t>Standardeviation [nmol m-2 s-1]</t>
  </si>
  <si>
    <t>Standardeviation [µmol m-2 s-1]</t>
  </si>
  <si>
    <t>Mean CO2 flux [µmol m-2 s-1]</t>
  </si>
  <si>
    <t>Coefficient of variation</t>
  </si>
  <si>
    <t>TS mean [°C]</t>
  </si>
  <si>
    <t>PA mean [kPa]</t>
  </si>
  <si>
    <t>EC mean [S m-1]</t>
  </si>
  <si>
    <t>SWC mean [m3 m-3]</t>
  </si>
  <si>
    <t>Date (UTC)</t>
  </si>
  <si>
    <t>Weight [g]</t>
  </si>
  <si>
    <t>Sample depth</t>
  </si>
  <si>
    <t>Sample ID</t>
  </si>
  <si>
    <t>Category</t>
  </si>
  <si>
    <t>Well</t>
  </si>
  <si>
    <t>Reference</t>
  </si>
  <si>
    <t>Steimbke Ref forest #2</t>
  </si>
  <si>
    <t>Reference-Site #3 peat</t>
  </si>
  <si>
    <t>Reference-Site #4 meadow</t>
  </si>
  <si>
    <t>site and date</t>
  </si>
  <si>
    <t>time UTC</t>
  </si>
  <si>
    <t>temperatur [°C]</t>
  </si>
  <si>
    <t>weather</t>
  </si>
  <si>
    <t>wind [m/s]</t>
  </si>
  <si>
    <t>pressure (mbar)</t>
  </si>
  <si>
    <t>relative humidity [%]</t>
  </si>
  <si>
    <t>absolute humidity [g/kg]</t>
  </si>
  <si>
    <t>Rodewald WA 211</t>
  </si>
  <si>
    <t>0,5-0,7</t>
  </si>
  <si>
    <t>-</t>
  </si>
  <si>
    <t>0-1</t>
  </si>
  <si>
    <t>0-0,5</t>
  </si>
  <si>
    <t>Rodewald WA 209</t>
  </si>
  <si>
    <t>0,7-2,9</t>
  </si>
  <si>
    <t>0,4-2</t>
  </si>
  <si>
    <t>Rodewald WA 273</t>
  </si>
  <si>
    <t>0-0,6</t>
  </si>
  <si>
    <t>Rodewald WA 274</t>
  </si>
  <si>
    <t>Rodewald WA 272</t>
  </si>
  <si>
    <t>1,8_2,5</t>
  </si>
  <si>
    <t>1,5-4</t>
  </si>
  <si>
    <t>0-3,5</t>
  </si>
  <si>
    <t>Rodewald WA 275</t>
  </si>
  <si>
    <t>0,5-1,2</t>
  </si>
  <si>
    <t>0,4-0,9</t>
  </si>
  <si>
    <t>Rodewald WA 254</t>
  </si>
  <si>
    <t>1-4</t>
  </si>
  <si>
    <t>46.0</t>
  </si>
  <si>
    <t>Rodewald WA 264</t>
  </si>
  <si>
    <t>1-2</t>
  </si>
  <si>
    <t>2-4</t>
  </si>
  <si>
    <t>sunny</t>
  </si>
  <si>
    <t>overcast</t>
  </si>
  <si>
    <t>mostly cloudy</t>
  </si>
  <si>
    <t>mostly sunny</t>
  </si>
  <si>
    <t>partly cloudy</t>
  </si>
  <si>
    <t>Min.</t>
  </si>
  <si>
    <t>1st Qu.</t>
  </si>
  <si>
    <t>Median</t>
  </si>
  <si>
    <t>Mean</t>
  </si>
  <si>
    <t>3rd Qu.</t>
  </si>
  <si>
    <t>Max.</t>
  </si>
  <si>
    <t>standard dev</t>
  </si>
  <si>
    <t>variance</t>
  </si>
  <si>
    <t>Reference #1.1</t>
  </si>
  <si>
    <t>Reference #1.2</t>
  </si>
  <si>
    <t>Reference #2.1</t>
  </si>
  <si>
    <t>Reference #2.2</t>
  </si>
  <si>
    <t>Reference #4.1</t>
  </si>
  <si>
    <t>Reference #3.1</t>
  </si>
  <si>
    <t>Reference #3.2</t>
  </si>
  <si>
    <t>Reference #3.3</t>
  </si>
  <si>
    <t>Sites</t>
  </si>
  <si>
    <t>Reference-Site #4 meadow, new</t>
  </si>
  <si>
    <t>Reference-Site #2 Forest</t>
  </si>
  <si>
    <t>Reference-Site #1 Forest</t>
  </si>
  <si>
    <t>Ethane</t>
  </si>
  <si>
    <t>Ethene</t>
  </si>
  <si>
    <t>Propane</t>
  </si>
  <si>
    <t>Propene</t>
  </si>
  <si>
    <t>Iso-Butane</t>
  </si>
  <si>
    <t>n-Butane</t>
  </si>
  <si>
    <t>trans-2-Butene</t>
  </si>
  <si>
    <t>1-Butene</t>
  </si>
  <si>
    <t>Iso-Butene</t>
  </si>
  <si>
    <t>cis-2-Butene</t>
  </si>
  <si>
    <t>Iso-Pentane</t>
  </si>
  <si>
    <t>n-Pentane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</si>
</sst>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0.0"/>
    <numFmt numFmtId="165" formatCode="#,##0.0"/>
    <numFmt numFmtId="166" formatCode="[$-F800]dddd\,\ mmmm\ dd\,\ yyyy"/>
    <numFmt numFmtId="167" formatCode="0.000"/>
    <numFmt numFmtId="168" formatCode="0.0000000000000"/>
    <numFmt numFmtId="169" formatCode="0.0E+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theme="0" tint="-0.499984740745262"/>
      <name val="Calibri"/>
      <family val="2"/>
      <scheme val="minor"/>
    </font>
    <font>
      <sz val="10"/>
      <color theme="0" tint="-0.499984740745262"/>
      <name val="Arial"/>
      <family val="2"/>
    </font>
    <font>
      <sz val="8.25"/>
      <name val="Microsoft Sans Serif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>
      <alignment vertical="top"/>
      <protection locked="0"/>
    </xf>
    <xf numFmtId="44" fontId="7" fillId="0" borderId="0" applyFont="0" applyFill="0" applyBorder="0" applyAlignment="0" applyProtection="0"/>
  </cellStyleXfs>
  <cellXfs count="15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 indent="2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right" vertical="center" indent="2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right" vertical="center" indent="2"/>
    </xf>
    <xf numFmtId="1" fontId="1" fillId="0" borderId="1" xfId="0" applyNumberFormat="1" applyFont="1" applyFill="1" applyBorder="1" applyAlignment="1">
      <alignment horizontal="right" vertical="center" indent="2"/>
    </xf>
    <xf numFmtId="4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Border="1"/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/>
    <xf numFmtId="164" fontId="0" fillId="0" borderId="0" xfId="0" applyNumberFormat="1" applyFill="1" applyBorder="1" applyAlignment="1">
      <alignment horizontal="center"/>
    </xf>
    <xf numFmtId="0" fontId="0" fillId="0" borderId="0" xfId="0" applyBorder="1"/>
    <xf numFmtId="166" fontId="0" fillId="0" borderId="0" xfId="0" applyNumberFormat="1"/>
    <xf numFmtId="164" fontId="0" fillId="0" borderId="0" xfId="0" applyNumberFormat="1"/>
    <xf numFmtId="2" fontId="0" fillId="0" borderId="0" xfId="0" applyNumberFormat="1"/>
    <xf numFmtId="0" fontId="1" fillId="0" borderId="2" xfId="0" applyFont="1" applyFill="1" applyBorder="1"/>
    <xf numFmtId="0" fontId="1" fillId="0" borderId="3" xfId="0" applyFont="1" applyFill="1" applyBorder="1"/>
    <xf numFmtId="1" fontId="1" fillId="0" borderId="0" xfId="0" applyNumberFormat="1" applyFont="1" applyFill="1" applyBorder="1"/>
    <xf numFmtId="49" fontId="3" fillId="0" borderId="4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center"/>
    </xf>
    <xf numFmtId="1" fontId="1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167" fontId="1" fillId="0" borderId="0" xfId="0" applyNumberFormat="1" applyFont="1" applyFill="1" applyBorder="1"/>
    <xf numFmtId="168" fontId="1" fillId="0" borderId="1" xfId="0" applyNumberFormat="1" applyFont="1" applyFill="1" applyBorder="1"/>
    <xf numFmtId="168" fontId="1" fillId="0" borderId="0" xfId="0" applyNumberFormat="1" applyFont="1" applyFill="1" applyBorder="1"/>
    <xf numFmtId="167" fontId="1" fillId="0" borderId="1" xfId="0" applyNumberFormat="1" applyFont="1" applyFill="1" applyBorder="1"/>
    <xf numFmtId="1" fontId="1" fillId="0" borderId="2" xfId="0" applyNumberFormat="1" applyFont="1" applyFill="1" applyBorder="1"/>
    <xf numFmtId="49" fontId="3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2" fontId="1" fillId="0" borderId="3" xfId="0" applyNumberFormat="1" applyFont="1" applyFill="1" applyBorder="1"/>
    <xf numFmtId="1" fontId="1" fillId="0" borderId="3" xfId="0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164" fontId="3" fillId="0" borderId="3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1" xfId="0" applyNumberFormat="1" applyFont="1" applyFill="1" applyBorder="1"/>
    <xf numFmtId="0" fontId="3" fillId="0" borderId="4" xfId="0" applyFont="1" applyFill="1" applyBorder="1"/>
    <xf numFmtId="164" fontId="3" fillId="0" borderId="4" xfId="0" applyNumberFormat="1" applyFont="1" applyFill="1" applyBorder="1"/>
    <xf numFmtId="0" fontId="1" fillId="0" borderId="4" xfId="0" applyFont="1" applyFill="1" applyBorder="1"/>
    <xf numFmtId="2" fontId="1" fillId="0" borderId="4" xfId="0" applyNumberFormat="1" applyFont="1" applyFill="1" applyBorder="1"/>
    <xf numFmtId="164" fontId="3" fillId="0" borderId="2" xfId="0" applyNumberFormat="1" applyFont="1" applyFill="1" applyBorder="1"/>
    <xf numFmtId="1" fontId="0" fillId="0" borderId="0" xfId="0" applyNumberFormat="1"/>
    <xf numFmtId="0" fontId="3" fillId="0" borderId="1" xfId="0" applyFont="1" applyBorder="1"/>
    <xf numFmtId="0" fontId="3" fillId="0" borderId="0" xfId="0" applyFont="1" applyBorder="1"/>
    <xf numFmtId="0" fontId="0" fillId="0" borderId="0" xfId="0" applyAlignment="1">
      <alignment horizontal="center"/>
    </xf>
    <xf numFmtId="0" fontId="3" fillId="0" borderId="5" xfId="0" applyFont="1" applyBorder="1"/>
    <xf numFmtId="169" fontId="0" fillId="0" borderId="0" xfId="0" applyNumberFormat="1"/>
    <xf numFmtId="167" fontId="0" fillId="0" borderId="0" xfId="0" applyNumberFormat="1"/>
    <xf numFmtId="0" fontId="3" fillId="0" borderId="6" xfId="0" applyFont="1" applyBorder="1"/>
    <xf numFmtId="169" fontId="0" fillId="0" borderId="0" xfId="0" applyNumberFormat="1" applyBorder="1"/>
    <xf numFmtId="2" fontId="0" fillId="0" borderId="0" xfId="0" applyNumberFormat="1" applyBorder="1"/>
    <xf numFmtId="0" fontId="3" fillId="0" borderId="7" xfId="0" applyFont="1" applyBorder="1"/>
    <xf numFmtId="167" fontId="0" fillId="0" borderId="0" xfId="0" applyNumberFormat="1" applyBorder="1"/>
    <xf numFmtId="0" fontId="3" fillId="0" borderId="5" xfId="0" applyFont="1" applyFill="1" applyBorder="1"/>
    <xf numFmtId="169" fontId="4" fillId="0" borderId="0" xfId="0" applyNumberFormat="1" applyFont="1"/>
    <xf numFmtId="2" fontId="4" fillId="0" borderId="0" xfId="0" applyNumberFormat="1" applyFont="1"/>
    <xf numFmtId="0" fontId="0" fillId="0" borderId="0" xfId="0" applyFill="1"/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169" fontId="4" fillId="0" borderId="0" xfId="0" applyNumberFormat="1" applyFont="1" applyFill="1" applyBorder="1"/>
    <xf numFmtId="0" fontId="4" fillId="0" borderId="0" xfId="0" applyFont="1" applyFill="1" applyBorder="1"/>
    <xf numFmtId="2" fontId="0" fillId="0" borderId="0" xfId="0" applyNumberFormat="1" applyFill="1" applyBorder="1"/>
    <xf numFmtId="2" fontId="1" fillId="0" borderId="0" xfId="0" applyNumberFormat="1" applyFont="1" applyAlignment="1">
      <alignment horizontal="center"/>
    </xf>
    <xf numFmtId="0" fontId="2" fillId="0" borderId="2" xfId="0" applyFont="1" applyBorder="1"/>
    <xf numFmtId="0" fontId="8" fillId="0" borderId="2" xfId="0" applyFont="1" applyBorder="1" applyAlignment="1">
      <alignment vertic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0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NumberFormat="1" applyFont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0" xfId="2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1" fillId="0" borderId="0" xfId="0" applyNumberFormat="1" applyFont="1"/>
    <xf numFmtId="0" fontId="1" fillId="0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9" fontId="1" fillId="0" borderId="0" xfId="0" applyNumberFormat="1" applyFont="1"/>
    <xf numFmtId="169" fontId="9" fillId="0" borderId="0" xfId="0" applyNumberFormat="1" applyFont="1"/>
    <xf numFmtId="167" fontId="9" fillId="0" borderId="0" xfId="0" applyNumberFormat="1" applyFont="1"/>
    <xf numFmtId="167" fontId="1" fillId="0" borderId="0" xfId="0" applyNumberFormat="1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Border="1"/>
    <xf numFmtId="2" fontId="9" fillId="0" borderId="0" xfId="0" applyNumberFormat="1" applyFont="1"/>
    <xf numFmtId="2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1" xfId="0" applyNumberFormat="1" applyFont="1" applyFill="1" applyBorder="1" applyAlignment="1">
      <alignment horizontal="center" vertical="center" textRotation="90" wrapText="1"/>
    </xf>
    <xf numFmtId="2" fontId="1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1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5"/>
  <sheetViews>
    <sheetView tabSelected="1" zoomScale="70" zoomScaleNormal="70" workbookViewId="0">
      <selection activeCell="AI16" sqref="AI16"/>
    </sheetView>
  </sheetViews>
  <sheetFormatPr baseColWidth="10" defaultColWidth="11.5703125" defaultRowHeight="15" x14ac:dyDescent="0.25"/>
  <cols>
    <col min="1" max="2" width="10" style="98" bestFit="1" customWidth="1"/>
    <col min="3" max="3" width="12.42578125" style="98" bestFit="1" customWidth="1"/>
    <col min="4" max="4" width="6.85546875" style="98" bestFit="1" customWidth="1"/>
    <col min="5" max="5" width="32" style="98" bestFit="1" customWidth="1"/>
    <col min="6" max="7" width="11.5703125" style="98" bestFit="1" customWidth="1"/>
    <col min="8" max="8" width="12.5703125" style="98" bestFit="1" customWidth="1"/>
    <col min="9" max="9" width="9.28515625" style="98" bestFit="1" customWidth="1"/>
    <col min="10" max="10" width="12.42578125" style="98" bestFit="1" customWidth="1"/>
    <col min="11" max="22" width="5.7109375" style="98" bestFit="1" customWidth="1"/>
    <col min="23" max="23" width="9.28515625" style="98" bestFit="1" customWidth="1"/>
    <col min="24" max="24" width="4.28515625" style="98" bestFit="1" customWidth="1"/>
    <col min="25" max="25" width="7.7109375" style="98" bestFit="1" customWidth="1"/>
    <col min="26" max="27" width="9.28515625" style="98" bestFit="1" customWidth="1"/>
    <col min="28" max="30" width="4.28515625" style="98" bestFit="1" customWidth="1"/>
    <col min="31" max="32" width="8.85546875" style="98" bestFit="1" customWidth="1"/>
    <col min="33" max="33" width="9.140625" style="98" bestFit="1" customWidth="1"/>
    <col min="34" max="34" width="7.42578125" style="98" bestFit="1" customWidth="1"/>
    <col min="35" max="35" width="7.85546875" style="98" bestFit="1" customWidth="1"/>
    <col min="36" max="37" width="6.7109375" style="98" bestFit="1" customWidth="1"/>
    <col min="38" max="38" width="6" style="98" bestFit="1" customWidth="1"/>
    <col min="39" max="39" width="7.140625" style="98" bestFit="1" customWidth="1"/>
    <col min="40" max="40" width="6.85546875" style="98" bestFit="1" customWidth="1"/>
    <col min="41" max="41" width="5.28515625" style="98" bestFit="1" customWidth="1"/>
    <col min="42" max="42" width="7.7109375" style="98" bestFit="1" customWidth="1"/>
    <col min="43" max="43" width="12.140625" style="98" customWidth="1"/>
    <col min="44" max="16384" width="11.5703125" style="98"/>
  </cols>
  <sheetData>
    <row r="1" spans="1:43" ht="118.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147" t="s">
        <v>9</v>
      </c>
      <c r="K1" s="148" t="s">
        <v>789</v>
      </c>
      <c r="L1" s="148" t="s">
        <v>790</v>
      </c>
      <c r="M1" s="148" t="s">
        <v>791</v>
      </c>
      <c r="N1" s="148" t="s">
        <v>792</v>
      </c>
      <c r="O1" s="148" t="s">
        <v>793</v>
      </c>
      <c r="P1" s="148" t="s">
        <v>794</v>
      </c>
      <c r="Q1" s="148" t="s">
        <v>795</v>
      </c>
      <c r="R1" s="148" t="s">
        <v>796</v>
      </c>
      <c r="S1" s="148" t="s">
        <v>797</v>
      </c>
      <c r="T1" s="148" t="s">
        <v>798</v>
      </c>
      <c r="U1" s="148" t="s">
        <v>799</v>
      </c>
      <c r="V1" s="148" t="s">
        <v>800</v>
      </c>
      <c r="W1" s="149" t="s">
        <v>10</v>
      </c>
      <c r="X1" s="149" t="s">
        <v>11</v>
      </c>
      <c r="Y1" s="148" t="s">
        <v>12</v>
      </c>
      <c r="Z1" s="148" t="s">
        <v>13</v>
      </c>
      <c r="AA1" s="148" t="s">
        <v>14</v>
      </c>
      <c r="AB1" s="148" t="s">
        <v>15</v>
      </c>
      <c r="AC1" s="148" t="s">
        <v>16</v>
      </c>
      <c r="AD1" s="148" t="s">
        <v>17</v>
      </c>
      <c r="AE1" s="148" t="s">
        <v>711</v>
      </c>
      <c r="AF1" s="148" t="s">
        <v>712</v>
      </c>
      <c r="AG1" s="148" t="s">
        <v>18</v>
      </c>
      <c r="AH1" s="148" t="s">
        <v>19</v>
      </c>
      <c r="AI1" s="148" t="s">
        <v>20</v>
      </c>
      <c r="AJ1" s="148" t="s">
        <v>21</v>
      </c>
      <c r="AK1" s="148" t="s">
        <v>22</v>
      </c>
      <c r="AL1" s="148" t="s">
        <v>23</v>
      </c>
      <c r="AM1" s="148" t="s">
        <v>24</v>
      </c>
      <c r="AN1" s="3" t="s">
        <v>25</v>
      </c>
      <c r="AO1" s="3" t="s">
        <v>26</v>
      </c>
      <c r="AP1" s="4" t="s">
        <v>27</v>
      </c>
      <c r="AQ1" s="4" t="s">
        <v>28</v>
      </c>
    </row>
    <row r="2" spans="1:43" x14ac:dyDescent="0.25">
      <c r="A2" s="5" t="s">
        <v>29</v>
      </c>
      <c r="B2" s="5">
        <v>2201810</v>
      </c>
      <c r="C2" s="6">
        <v>44629</v>
      </c>
      <c r="D2" s="7">
        <v>0.47222222222222227</v>
      </c>
      <c r="E2" s="5" t="s">
        <v>30</v>
      </c>
      <c r="F2" s="5">
        <v>57</v>
      </c>
      <c r="G2" s="8">
        <v>32525924</v>
      </c>
      <c r="H2" s="8">
        <v>5836503</v>
      </c>
      <c r="I2" s="9" t="s">
        <v>31</v>
      </c>
      <c r="J2" s="10">
        <v>2.0006508092297755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2">
        <v>15521.694933778586</v>
      </c>
      <c r="X2" s="12">
        <v>0</v>
      </c>
      <c r="Y2" s="12">
        <v>9251.0875475628127</v>
      </c>
      <c r="Z2" s="12">
        <v>194031.62960481402</v>
      </c>
      <c r="AA2" s="12">
        <v>781193.47944977146</v>
      </c>
      <c r="AB2" s="8">
        <v>0</v>
      </c>
      <c r="AC2" s="8">
        <v>0</v>
      </c>
      <c r="AD2" s="8">
        <v>0</v>
      </c>
      <c r="AE2" s="10">
        <f>AVERAGE(J2:J30,J83:J87)</f>
        <v>7.4531346859969991</v>
      </c>
      <c r="AF2" s="10">
        <f>MEDIAN(J2:J30,J83:J87)</f>
        <v>2.100913263489804</v>
      </c>
      <c r="AG2" s="13">
        <v>-23.24</v>
      </c>
      <c r="AH2" s="13">
        <v>-49</v>
      </c>
      <c r="AI2" s="9"/>
      <c r="AJ2" s="14">
        <v>-23.283999999999999</v>
      </c>
      <c r="AK2" s="14">
        <v>-51</v>
      </c>
      <c r="AL2" s="9"/>
      <c r="AM2" s="15">
        <v>25.76</v>
      </c>
      <c r="AN2" s="16">
        <v>-0.1326</v>
      </c>
      <c r="AO2" s="16">
        <v>1.6818</v>
      </c>
      <c r="AP2" s="17">
        <f t="shared" ref="AP2:AP33" si="0">AA2/Z2</f>
        <v>4.0261140982057171</v>
      </c>
      <c r="AQ2" s="17">
        <f t="shared" ref="AQ2:AQ33" si="1">W2/10000</f>
        <v>1.5521694933778587</v>
      </c>
    </row>
    <row r="3" spans="1:43" x14ac:dyDescent="0.25">
      <c r="A3" s="5" t="s">
        <v>32</v>
      </c>
      <c r="B3" s="5">
        <v>2201811</v>
      </c>
      <c r="C3" s="6">
        <v>44629</v>
      </c>
      <c r="D3" s="7">
        <v>0.47916666666666669</v>
      </c>
      <c r="E3" s="5" t="s">
        <v>30</v>
      </c>
      <c r="F3" s="5">
        <v>67</v>
      </c>
      <c r="G3" s="8">
        <v>32525929</v>
      </c>
      <c r="H3" s="8">
        <v>5836508</v>
      </c>
      <c r="I3" s="9" t="s">
        <v>31</v>
      </c>
      <c r="J3" s="10">
        <v>0.29413154697931498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2">
        <v>7956.2497344772555</v>
      </c>
      <c r="X3" s="12">
        <v>0</v>
      </c>
      <c r="Y3" s="12">
        <v>9227.2032259390162</v>
      </c>
      <c r="Z3" s="12">
        <v>204358.20924744956</v>
      </c>
      <c r="AA3" s="12">
        <v>778457.95559064019</v>
      </c>
      <c r="AB3" s="8">
        <v>0</v>
      </c>
      <c r="AC3" s="8">
        <v>0</v>
      </c>
      <c r="AD3" s="8">
        <v>0</v>
      </c>
      <c r="AE3" s="8"/>
      <c r="AF3" s="8"/>
      <c r="AG3" s="13">
        <v>-23.34</v>
      </c>
      <c r="AH3" s="13"/>
      <c r="AI3" s="9"/>
      <c r="AJ3" s="14"/>
      <c r="AK3" s="14"/>
      <c r="AL3" s="9"/>
      <c r="AM3" s="15"/>
      <c r="AN3" s="16">
        <v>-1.2498</v>
      </c>
      <c r="AO3" s="16">
        <v>2.8917000000000002</v>
      </c>
      <c r="AP3" s="17">
        <f t="shared" si="0"/>
        <v>3.8092815476183546</v>
      </c>
      <c r="AQ3" s="17">
        <f t="shared" si="1"/>
        <v>0.79562497344772554</v>
      </c>
    </row>
    <row r="4" spans="1:43" x14ac:dyDescent="0.25">
      <c r="A4" s="5" t="s">
        <v>33</v>
      </c>
      <c r="B4" s="5">
        <v>2201812</v>
      </c>
      <c r="C4" s="6">
        <v>44629</v>
      </c>
      <c r="D4" s="7">
        <v>0.4861111111111111</v>
      </c>
      <c r="E4" s="5" t="s">
        <v>30</v>
      </c>
      <c r="F4" s="5">
        <v>45</v>
      </c>
      <c r="G4" s="8">
        <v>32525929</v>
      </c>
      <c r="H4" s="8">
        <v>5836498</v>
      </c>
      <c r="I4" s="9" t="s">
        <v>31</v>
      </c>
      <c r="J4" s="10">
        <v>2.1181349883987726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2">
        <v>10868.493397776105</v>
      </c>
      <c r="X4" s="12">
        <v>0</v>
      </c>
      <c r="Y4" s="12">
        <v>9212.1080841558924</v>
      </c>
      <c r="Z4" s="12">
        <v>200997.38135918483</v>
      </c>
      <c r="AA4" s="12">
        <v>778919.82642922318</v>
      </c>
      <c r="AB4" s="8">
        <v>0</v>
      </c>
      <c r="AC4" s="8">
        <v>0</v>
      </c>
      <c r="AD4" s="8">
        <v>0</v>
      </c>
      <c r="AE4" s="8"/>
      <c r="AF4" s="8"/>
      <c r="AG4" s="13">
        <v>-22.89</v>
      </c>
      <c r="AH4" s="13">
        <v>-53</v>
      </c>
      <c r="AI4" s="9"/>
      <c r="AJ4" s="14"/>
      <c r="AK4" s="14"/>
      <c r="AL4" s="9"/>
      <c r="AM4" s="15">
        <v>30.11</v>
      </c>
      <c r="AN4" s="16">
        <v>1.37E-2</v>
      </c>
      <c r="AO4" s="16">
        <v>2.7225000000000001</v>
      </c>
      <c r="AP4" s="17">
        <f t="shared" si="0"/>
        <v>3.8752735043711026</v>
      </c>
      <c r="AQ4" s="17">
        <f t="shared" si="1"/>
        <v>1.0868493397776104</v>
      </c>
    </row>
    <row r="5" spans="1:43" x14ac:dyDescent="0.25">
      <c r="A5" s="5" t="s">
        <v>34</v>
      </c>
      <c r="B5" s="5">
        <v>2201813</v>
      </c>
      <c r="C5" s="6">
        <v>44629</v>
      </c>
      <c r="D5" s="7">
        <v>0.48958333333333331</v>
      </c>
      <c r="E5" s="5" t="s">
        <v>30</v>
      </c>
      <c r="F5" s="5">
        <v>67</v>
      </c>
      <c r="G5" s="8">
        <v>32525919</v>
      </c>
      <c r="H5" s="8">
        <v>5836498</v>
      </c>
      <c r="I5" s="9" t="s">
        <v>31</v>
      </c>
      <c r="J5" s="10">
        <v>1.2095366749396506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2">
        <v>23948.683738814078</v>
      </c>
      <c r="X5" s="12">
        <v>0</v>
      </c>
      <c r="Y5" s="12">
        <v>9250.2656942976573</v>
      </c>
      <c r="Z5" s="12">
        <v>184411.97281971184</v>
      </c>
      <c r="AA5" s="12">
        <v>782387.8409687978</v>
      </c>
      <c r="AB5" s="8">
        <v>0</v>
      </c>
      <c r="AC5" s="8">
        <v>0</v>
      </c>
      <c r="AD5" s="8">
        <v>0</v>
      </c>
      <c r="AE5" s="8"/>
      <c r="AF5" s="8"/>
      <c r="AG5" s="13">
        <v>-23.63</v>
      </c>
      <c r="AH5" s="13"/>
      <c r="AI5" s="9"/>
      <c r="AJ5" s="14"/>
      <c r="AK5" s="14"/>
      <c r="AL5" s="9"/>
      <c r="AM5" s="15"/>
      <c r="AN5" s="16">
        <v>4.0000000000000001E-3</v>
      </c>
      <c r="AO5" s="16">
        <v>1.4743999999999999</v>
      </c>
      <c r="AP5" s="17">
        <f t="shared" si="0"/>
        <v>4.2426087037943567</v>
      </c>
      <c r="AQ5" s="17">
        <f t="shared" si="1"/>
        <v>2.3948683738814078</v>
      </c>
    </row>
    <row r="6" spans="1:43" x14ac:dyDescent="0.25">
      <c r="A6" s="18" t="s">
        <v>35</v>
      </c>
      <c r="B6" s="18">
        <v>2201814</v>
      </c>
      <c r="C6" s="19">
        <v>44629</v>
      </c>
      <c r="D6" s="20">
        <v>0.49305555555555558</v>
      </c>
      <c r="E6" s="18" t="s">
        <v>30</v>
      </c>
      <c r="F6" s="18">
        <v>65</v>
      </c>
      <c r="G6" s="21">
        <v>32525919</v>
      </c>
      <c r="H6" s="21">
        <v>5836508</v>
      </c>
      <c r="I6" s="4" t="s">
        <v>31</v>
      </c>
      <c r="J6" s="22">
        <v>1.5454177396805295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4">
        <v>8265.0389403266981</v>
      </c>
      <c r="X6" s="24">
        <v>0</v>
      </c>
      <c r="Y6" s="24">
        <v>9201.2029302468527</v>
      </c>
      <c r="Z6" s="24">
        <v>203788.77236985322</v>
      </c>
      <c r="AA6" s="24">
        <v>778743.40799316356</v>
      </c>
      <c r="AB6" s="21">
        <v>0</v>
      </c>
      <c r="AC6" s="21">
        <v>0</v>
      </c>
      <c r="AD6" s="21">
        <v>0</v>
      </c>
      <c r="AE6" s="21"/>
      <c r="AF6" s="21"/>
      <c r="AG6" s="25">
        <v>-23.32</v>
      </c>
      <c r="AH6" s="25"/>
      <c r="AI6" s="4"/>
      <c r="AJ6" s="26"/>
      <c r="AK6" s="26"/>
      <c r="AL6" s="4"/>
      <c r="AM6" s="26"/>
      <c r="AN6" s="27">
        <v>-8.0999999999999996E-3</v>
      </c>
      <c r="AO6" s="27">
        <v>0.8468</v>
      </c>
      <c r="AP6" s="17">
        <f t="shared" si="0"/>
        <v>3.821326361296459</v>
      </c>
      <c r="AQ6" s="17">
        <f t="shared" si="1"/>
        <v>0.82650389403266977</v>
      </c>
    </row>
    <row r="7" spans="1:43" x14ac:dyDescent="0.25">
      <c r="A7" s="5" t="s">
        <v>36</v>
      </c>
      <c r="B7" s="5">
        <v>2201815</v>
      </c>
      <c r="C7" s="6">
        <v>44629</v>
      </c>
      <c r="D7" s="7">
        <v>0.59375</v>
      </c>
      <c r="E7" s="5" t="s">
        <v>788</v>
      </c>
      <c r="F7" s="5">
        <v>50</v>
      </c>
      <c r="G7" s="8">
        <v>32526039</v>
      </c>
      <c r="H7" s="8">
        <v>5836416</v>
      </c>
      <c r="I7" s="9" t="s">
        <v>31</v>
      </c>
      <c r="J7" s="10">
        <v>2.2061399376868356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2">
        <v>8925.6156036507509</v>
      </c>
      <c r="X7" s="12">
        <v>0</v>
      </c>
      <c r="Y7" s="12">
        <v>9245.1185036822899</v>
      </c>
      <c r="Z7" s="12">
        <v>201127.14981341569</v>
      </c>
      <c r="AA7" s="12">
        <v>780699.79776184342</v>
      </c>
      <c r="AB7" s="8">
        <v>0</v>
      </c>
      <c r="AC7" s="8">
        <v>0</v>
      </c>
      <c r="AD7" s="8">
        <v>0</v>
      </c>
      <c r="AE7" s="8"/>
      <c r="AF7" s="8"/>
      <c r="AG7" s="13">
        <v>-23.09</v>
      </c>
      <c r="AH7" s="13">
        <v>-50.2</v>
      </c>
      <c r="AI7" s="9"/>
      <c r="AJ7" s="14">
        <v>-23.026666666666667</v>
      </c>
      <c r="AK7" s="14">
        <v>-49.6</v>
      </c>
      <c r="AL7" s="9"/>
      <c r="AM7" s="15">
        <v>27.110000000000003</v>
      </c>
      <c r="AN7" s="16">
        <v>-4.19E-2</v>
      </c>
      <c r="AO7" s="16">
        <v>1.3847</v>
      </c>
      <c r="AP7" s="17">
        <f t="shared" si="0"/>
        <v>3.8816231348482462</v>
      </c>
      <c r="AQ7" s="17">
        <f t="shared" si="1"/>
        <v>0.89256156036507506</v>
      </c>
    </row>
    <row r="8" spans="1:43" x14ac:dyDescent="0.25">
      <c r="A8" s="5" t="s">
        <v>37</v>
      </c>
      <c r="B8" s="5">
        <v>2201816</v>
      </c>
      <c r="C8" s="6">
        <v>44629</v>
      </c>
      <c r="D8" s="7">
        <v>0.61111111111111105</v>
      </c>
      <c r="E8" s="5" t="s">
        <v>788</v>
      </c>
      <c r="F8" s="5">
        <v>67</v>
      </c>
      <c r="G8" s="8">
        <v>32526029</v>
      </c>
      <c r="H8" s="8">
        <v>5836406</v>
      </c>
      <c r="I8" s="9" t="s">
        <v>31</v>
      </c>
      <c r="J8" s="10">
        <v>2.0836915385808354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2">
        <v>5285.8816570175059</v>
      </c>
      <c r="X8" s="12">
        <v>0</v>
      </c>
      <c r="Y8" s="12">
        <v>9200.2459273926888</v>
      </c>
      <c r="Z8" s="12">
        <v>206836.73675367134</v>
      </c>
      <c r="AA8" s="12">
        <v>778675.02795076743</v>
      </c>
      <c r="AB8" s="8">
        <v>0</v>
      </c>
      <c r="AC8" s="8">
        <v>0</v>
      </c>
      <c r="AD8" s="8">
        <v>0</v>
      </c>
      <c r="AE8" s="8"/>
      <c r="AF8" s="8"/>
      <c r="AG8" s="13">
        <v>-23.08</v>
      </c>
      <c r="AH8" s="13">
        <v>-49.3</v>
      </c>
      <c r="AI8" s="9"/>
      <c r="AJ8" s="14"/>
      <c r="AK8" s="14"/>
      <c r="AL8" s="9"/>
      <c r="AM8" s="15">
        <v>26.22</v>
      </c>
      <c r="AN8" s="16">
        <v>-5.1999999999999998E-3</v>
      </c>
      <c r="AO8" s="16">
        <v>0.72929999999999995</v>
      </c>
      <c r="AP8" s="17">
        <f t="shared" si="0"/>
        <v>3.764684360100484</v>
      </c>
      <c r="AQ8" s="17">
        <f t="shared" si="1"/>
        <v>0.5285881657017506</v>
      </c>
    </row>
    <row r="9" spans="1:43" x14ac:dyDescent="0.25">
      <c r="A9" s="18" t="s">
        <v>38</v>
      </c>
      <c r="B9" s="18">
        <v>2201817</v>
      </c>
      <c r="C9" s="19">
        <v>44629</v>
      </c>
      <c r="D9" s="20">
        <v>0.63888888888888895</v>
      </c>
      <c r="E9" s="5" t="s">
        <v>788</v>
      </c>
      <c r="F9" s="18">
        <v>30</v>
      </c>
      <c r="G9" s="21">
        <v>32526049</v>
      </c>
      <c r="H9" s="21">
        <v>5836426</v>
      </c>
      <c r="I9" s="4" t="s">
        <v>31</v>
      </c>
      <c r="J9" s="22">
        <v>2.0430915075417322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4711.2292908363597</v>
      </c>
      <c r="X9" s="24">
        <v>0</v>
      </c>
      <c r="Y9" s="24">
        <v>9209.8442001926433</v>
      </c>
      <c r="Z9" s="24">
        <v>206854.91282204498</v>
      </c>
      <c r="AA9" s="24">
        <v>779221.93520910479</v>
      </c>
      <c r="AB9" s="21">
        <v>0</v>
      </c>
      <c r="AC9" s="21">
        <v>0</v>
      </c>
      <c r="AD9" s="21">
        <v>0</v>
      </c>
      <c r="AE9" s="21"/>
      <c r="AF9" s="21"/>
      <c r="AG9" s="25">
        <v>-22.91</v>
      </c>
      <c r="AH9" s="25">
        <v>-49.3</v>
      </c>
      <c r="AI9" s="4"/>
      <c r="AJ9" s="26"/>
      <c r="AK9" s="26"/>
      <c r="AL9" s="4"/>
      <c r="AM9" s="26">
        <v>26.389999999999997</v>
      </c>
      <c r="AN9" s="27">
        <v>-0.1729</v>
      </c>
      <c r="AO9" s="27">
        <v>0.85370000000000001</v>
      </c>
      <c r="AP9" s="17">
        <f t="shared" si="0"/>
        <v>3.7669974794336207</v>
      </c>
      <c r="AQ9" s="17">
        <f t="shared" si="1"/>
        <v>0.47112292908363596</v>
      </c>
    </row>
    <row r="10" spans="1:43" x14ac:dyDescent="0.25">
      <c r="A10" s="5" t="s">
        <v>39</v>
      </c>
      <c r="B10" s="5">
        <v>2201818</v>
      </c>
      <c r="C10" s="6">
        <v>44630</v>
      </c>
      <c r="D10" s="7">
        <v>0.57986111111111105</v>
      </c>
      <c r="E10" s="5" t="s">
        <v>40</v>
      </c>
      <c r="F10" s="5">
        <v>40</v>
      </c>
      <c r="G10" s="8">
        <v>32526148</v>
      </c>
      <c r="H10" s="8">
        <v>5836399</v>
      </c>
      <c r="I10" s="9" t="s">
        <v>31</v>
      </c>
      <c r="J10" s="10">
        <v>1.3801414456958037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2">
        <v>1045.2820241183808</v>
      </c>
      <c r="X10" s="12">
        <v>0</v>
      </c>
      <c r="Y10" s="12">
        <v>9252.1442238921172</v>
      </c>
      <c r="Z10" s="12">
        <v>210281.42776538199</v>
      </c>
      <c r="AA10" s="12">
        <v>779419.68406470609</v>
      </c>
      <c r="AB10" s="8">
        <v>0</v>
      </c>
      <c r="AC10" s="8">
        <v>0</v>
      </c>
      <c r="AD10" s="8">
        <v>0</v>
      </c>
      <c r="AE10" s="8"/>
      <c r="AF10" s="8"/>
      <c r="AG10" s="13">
        <v>-22.01</v>
      </c>
      <c r="AH10" s="13"/>
      <c r="AI10" s="9"/>
      <c r="AJ10" s="14">
        <v>-22.88625</v>
      </c>
      <c r="AK10" s="14">
        <v>-56.300000000000004</v>
      </c>
      <c r="AL10" s="9"/>
      <c r="AM10" s="15"/>
      <c r="AN10" s="16">
        <v>-2.214</v>
      </c>
      <c r="AO10" s="16">
        <v>1.5303</v>
      </c>
      <c r="AP10" s="17">
        <f t="shared" si="0"/>
        <v>3.7065550312618698</v>
      </c>
      <c r="AQ10" s="17">
        <f t="shared" si="1"/>
        <v>0.10452820241183808</v>
      </c>
    </row>
    <row r="11" spans="1:43" x14ac:dyDescent="0.25">
      <c r="A11" s="5" t="s">
        <v>41</v>
      </c>
      <c r="B11" s="5">
        <v>2201819</v>
      </c>
      <c r="C11" s="6">
        <v>44630</v>
      </c>
      <c r="D11" s="7">
        <v>0.58680555555555558</v>
      </c>
      <c r="E11" s="5" t="s">
        <v>40</v>
      </c>
      <c r="F11" s="5">
        <v>60</v>
      </c>
      <c r="G11" s="8">
        <v>32526143</v>
      </c>
      <c r="H11" s="8">
        <v>5836394</v>
      </c>
      <c r="I11" s="9" t="s">
        <v>31</v>
      </c>
      <c r="J11" s="10">
        <v>1.0713223640528948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2">
        <v>20588.409595806872</v>
      </c>
      <c r="X11" s="12">
        <v>0</v>
      </c>
      <c r="Y11" s="12">
        <v>9311.1667343314057</v>
      </c>
      <c r="Z11" s="12">
        <v>185265.8285669676</v>
      </c>
      <c r="AA11" s="12">
        <v>784833.36523048882</v>
      </c>
      <c r="AB11" s="8">
        <v>0</v>
      </c>
      <c r="AC11" s="8">
        <v>0</v>
      </c>
      <c r="AD11" s="8">
        <v>0</v>
      </c>
      <c r="AE11" s="8"/>
      <c r="AF11" s="8"/>
      <c r="AG11" s="13">
        <v>-23.38</v>
      </c>
      <c r="AH11" s="13"/>
      <c r="AI11" s="9"/>
      <c r="AJ11" s="14"/>
      <c r="AK11" s="14"/>
      <c r="AL11" s="9"/>
      <c r="AM11" s="15"/>
      <c r="AN11" s="16">
        <v>-0.61</v>
      </c>
      <c r="AO11" s="16">
        <v>2.2199</v>
      </c>
      <c r="AP11" s="17">
        <f t="shared" si="0"/>
        <v>4.2362553920557291</v>
      </c>
      <c r="AQ11" s="17">
        <f t="shared" si="1"/>
        <v>2.0588409595806874</v>
      </c>
    </row>
    <row r="12" spans="1:43" x14ac:dyDescent="0.25">
      <c r="A12" s="5" t="s">
        <v>42</v>
      </c>
      <c r="B12" s="5">
        <v>2201820</v>
      </c>
      <c r="C12" s="6">
        <v>44630</v>
      </c>
      <c r="D12" s="7">
        <v>0.59027777777777779</v>
      </c>
      <c r="E12" s="5" t="s">
        <v>40</v>
      </c>
      <c r="F12" s="5">
        <v>60</v>
      </c>
      <c r="G12" s="8">
        <v>32526153</v>
      </c>
      <c r="H12" s="8">
        <v>5836394</v>
      </c>
      <c r="I12" s="9" t="s">
        <v>31</v>
      </c>
      <c r="J12" s="10">
        <v>2.612892870609111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2">
        <v>4478.9580171531516</v>
      </c>
      <c r="X12" s="12">
        <v>0</v>
      </c>
      <c r="Y12" s="12">
        <v>9213.2339975467057</v>
      </c>
      <c r="Z12" s="12">
        <v>206993.41201768376</v>
      </c>
      <c r="AA12" s="12">
        <v>779311.69640736061</v>
      </c>
      <c r="AB12" s="8">
        <v>0</v>
      </c>
      <c r="AC12" s="8">
        <v>0</v>
      </c>
      <c r="AD12" s="8">
        <v>0</v>
      </c>
      <c r="AE12" s="8"/>
      <c r="AF12" s="8"/>
      <c r="AG12" s="13">
        <v>-21.83</v>
      </c>
      <c r="AH12" s="13">
        <v>-55.4</v>
      </c>
      <c r="AI12" s="9"/>
      <c r="AJ12" s="14"/>
      <c r="AK12" s="14"/>
      <c r="AL12" s="9"/>
      <c r="AM12" s="15">
        <v>33.57</v>
      </c>
      <c r="AN12" s="16">
        <v>1.77E-2</v>
      </c>
      <c r="AO12" s="16">
        <v>1.8388</v>
      </c>
      <c r="AP12" s="17">
        <f t="shared" si="0"/>
        <v>3.7649106259516261</v>
      </c>
      <c r="AQ12" s="17">
        <f t="shared" si="1"/>
        <v>0.44789580171531518</v>
      </c>
    </row>
    <row r="13" spans="1:43" x14ac:dyDescent="0.25">
      <c r="A13" s="5" t="s">
        <v>43</v>
      </c>
      <c r="B13" s="5">
        <v>2201821</v>
      </c>
      <c r="C13" s="6">
        <v>44630</v>
      </c>
      <c r="D13" s="7">
        <v>0.59375</v>
      </c>
      <c r="E13" s="5" t="s">
        <v>40</v>
      </c>
      <c r="F13" s="5">
        <v>50</v>
      </c>
      <c r="G13" s="8">
        <v>32526143</v>
      </c>
      <c r="H13" s="8">
        <v>5836404</v>
      </c>
      <c r="I13" s="9" t="s">
        <v>31</v>
      </c>
      <c r="J13" s="10">
        <v>2.1346939686748567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2">
        <v>11272.907011952664</v>
      </c>
      <c r="X13" s="12">
        <v>0</v>
      </c>
      <c r="Y13" s="12">
        <v>9252.8113003366907</v>
      </c>
      <c r="Z13" s="12">
        <v>197673.99758396202</v>
      </c>
      <c r="AA13" s="12">
        <v>781798.0723498906</v>
      </c>
      <c r="AB13" s="8">
        <v>0</v>
      </c>
      <c r="AC13" s="8">
        <v>0</v>
      </c>
      <c r="AD13" s="8">
        <v>0</v>
      </c>
      <c r="AE13" s="8"/>
      <c r="AF13" s="8"/>
      <c r="AG13" s="13">
        <v>-23.21</v>
      </c>
      <c r="AH13" s="13">
        <v>-53.6</v>
      </c>
      <c r="AI13" s="9"/>
      <c r="AJ13" s="14"/>
      <c r="AK13" s="14"/>
      <c r="AL13" s="9"/>
      <c r="AM13" s="15">
        <v>30.39</v>
      </c>
      <c r="AN13" s="16">
        <v>-1.0891999999999999</v>
      </c>
      <c r="AO13" s="16">
        <v>1.5748</v>
      </c>
      <c r="AP13" s="17">
        <f t="shared" si="0"/>
        <v>3.954986907257855</v>
      </c>
      <c r="AQ13" s="17">
        <f t="shared" si="1"/>
        <v>1.1272907011952664</v>
      </c>
    </row>
    <row r="14" spans="1:43" x14ac:dyDescent="0.25">
      <c r="A14" s="18" t="s">
        <v>44</v>
      </c>
      <c r="B14" s="18">
        <v>2201824</v>
      </c>
      <c r="C14" s="19">
        <v>44630</v>
      </c>
      <c r="D14" s="20">
        <v>0.64930555555555558</v>
      </c>
      <c r="E14" s="18" t="s">
        <v>40</v>
      </c>
      <c r="F14" s="18">
        <v>35</v>
      </c>
      <c r="G14" s="21">
        <v>32526153</v>
      </c>
      <c r="H14" s="21">
        <v>5836404</v>
      </c>
      <c r="I14" s="4" t="s">
        <v>31</v>
      </c>
      <c r="J14" s="22">
        <v>0.87707339284893904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6.410726883698567E-2</v>
      </c>
      <c r="T14" s="23">
        <v>0</v>
      </c>
      <c r="U14" s="23">
        <v>0</v>
      </c>
      <c r="V14" s="23">
        <v>0</v>
      </c>
      <c r="W14" s="24">
        <v>5424.2289062449854</v>
      </c>
      <c r="X14" s="24">
        <v>0</v>
      </c>
      <c r="Y14" s="24">
        <v>9260.2923355810926</v>
      </c>
      <c r="Z14" s="24">
        <v>206310.75853399571</v>
      </c>
      <c r="AA14" s="24">
        <v>779003.62207914866</v>
      </c>
      <c r="AB14" s="21">
        <v>0</v>
      </c>
      <c r="AC14" s="21">
        <v>0</v>
      </c>
      <c r="AD14" s="21">
        <v>0</v>
      </c>
      <c r="AE14" s="21"/>
      <c r="AF14" s="21"/>
      <c r="AG14" s="25">
        <v>-22.93</v>
      </c>
      <c r="AH14" s="25"/>
      <c r="AI14" s="4"/>
      <c r="AJ14" s="26"/>
      <c r="AK14" s="26"/>
      <c r="AL14" s="4"/>
      <c r="AM14" s="26"/>
      <c r="AN14" s="27">
        <v>-1.35E-2</v>
      </c>
      <c r="AO14" s="27">
        <v>1.6921999999999999</v>
      </c>
      <c r="AP14" s="17">
        <f t="shared" si="0"/>
        <v>3.7758749355321917</v>
      </c>
      <c r="AQ14" s="17">
        <f t="shared" si="1"/>
        <v>0.54242289062449855</v>
      </c>
    </row>
    <row r="15" spans="1:43" x14ac:dyDescent="0.25">
      <c r="A15" s="5" t="s">
        <v>45</v>
      </c>
      <c r="B15" s="5">
        <v>2202602</v>
      </c>
      <c r="C15" s="6">
        <v>44650</v>
      </c>
      <c r="D15" s="7">
        <v>0.39305555555555555</v>
      </c>
      <c r="E15" s="5" t="s">
        <v>46</v>
      </c>
      <c r="F15" s="5">
        <v>63</v>
      </c>
      <c r="G15" s="8">
        <v>32525761</v>
      </c>
      <c r="H15" s="8">
        <v>5836338</v>
      </c>
      <c r="I15" s="9" t="s">
        <v>31</v>
      </c>
      <c r="J15" s="10">
        <v>0.80484540330584187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7.7066655153042216E-2</v>
      </c>
      <c r="T15" s="11">
        <v>0</v>
      </c>
      <c r="U15" s="11">
        <v>0</v>
      </c>
      <c r="V15" s="11">
        <v>0</v>
      </c>
      <c r="W15" s="12">
        <v>21021.613430901747</v>
      </c>
      <c r="X15" s="12">
        <v>0</v>
      </c>
      <c r="Y15" s="12">
        <v>9244.0825329371837</v>
      </c>
      <c r="Z15" s="12">
        <v>191782.48669745107</v>
      </c>
      <c r="AA15" s="12">
        <v>777950.848655537</v>
      </c>
      <c r="AB15" s="8">
        <v>0</v>
      </c>
      <c r="AC15" s="8">
        <v>0</v>
      </c>
      <c r="AD15" s="8">
        <v>0</v>
      </c>
      <c r="AE15" s="8"/>
      <c r="AF15" s="8"/>
      <c r="AG15" s="28">
        <v>-23.9</v>
      </c>
      <c r="AH15" s="29"/>
      <c r="AI15" s="30"/>
      <c r="AJ15" s="14">
        <v>-23.773999999999994</v>
      </c>
      <c r="AK15" s="14">
        <v>-48.3</v>
      </c>
      <c r="AL15" s="9"/>
      <c r="AM15" s="15"/>
      <c r="AN15" s="31">
        <v>-1.2222999999999999</v>
      </c>
      <c r="AO15" s="31">
        <v>3.3351000000000002</v>
      </c>
      <c r="AP15" s="17">
        <f t="shared" si="0"/>
        <v>4.0564227842284861</v>
      </c>
      <c r="AQ15" s="17">
        <f t="shared" si="1"/>
        <v>2.1021613430901747</v>
      </c>
    </row>
    <row r="16" spans="1:43" x14ac:dyDescent="0.25">
      <c r="A16" s="5" t="s">
        <v>47</v>
      </c>
      <c r="B16" s="5">
        <v>2202603</v>
      </c>
      <c r="C16" s="6">
        <v>44650</v>
      </c>
      <c r="D16" s="7">
        <v>0.39999999999999997</v>
      </c>
      <c r="E16" s="5" t="s">
        <v>46</v>
      </c>
      <c r="F16" s="5">
        <v>75</v>
      </c>
      <c r="G16" s="8">
        <v>32525756</v>
      </c>
      <c r="H16" s="8">
        <v>5836343</v>
      </c>
      <c r="I16" s="9" t="s">
        <v>31</v>
      </c>
      <c r="J16" s="10">
        <v>2.0227660865235433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7.7380261853400426E-2</v>
      </c>
      <c r="T16" s="11">
        <v>0</v>
      </c>
      <c r="U16" s="11">
        <v>0</v>
      </c>
      <c r="V16" s="11">
        <v>0</v>
      </c>
      <c r="W16" s="12">
        <v>28150.676546844086</v>
      </c>
      <c r="X16" s="12">
        <v>0</v>
      </c>
      <c r="Y16" s="12">
        <v>9373.8682979540608</v>
      </c>
      <c r="Z16" s="12">
        <v>175716.56171154135</v>
      </c>
      <c r="AA16" s="12">
        <v>786756.7228664062</v>
      </c>
      <c r="AB16" s="8">
        <v>0</v>
      </c>
      <c r="AC16" s="8">
        <v>0</v>
      </c>
      <c r="AD16" s="8">
        <v>0</v>
      </c>
      <c r="AE16" s="8"/>
      <c r="AF16" s="8"/>
      <c r="AG16" s="28">
        <v>-23.98</v>
      </c>
      <c r="AH16" s="13">
        <v>-46.4</v>
      </c>
      <c r="AI16" s="30"/>
      <c r="AJ16" s="9"/>
      <c r="AK16" s="9"/>
      <c r="AL16" s="9"/>
      <c r="AM16" s="15">
        <v>22.419999999999998</v>
      </c>
      <c r="AN16" s="31">
        <v>-0.67849999999999999</v>
      </c>
      <c r="AO16" s="31">
        <v>1.8129</v>
      </c>
      <c r="AP16" s="17">
        <f t="shared" si="0"/>
        <v>4.4774192893550726</v>
      </c>
      <c r="AQ16" s="17">
        <f t="shared" si="1"/>
        <v>2.8150676546844084</v>
      </c>
    </row>
    <row r="17" spans="1:43" x14ac:dyDescent="0.25">
      <c r="A17" s="5" t="s">
        <v>48</v>
      </c>
      <c r="B17" s="5">
        <v>2202604</v>
      </c>
      <c r="C17" s="6">
        <v>44650</v>
      </c>
      <c r="D17" s="7">
        <v>0.40625</v>
      </c>
      <c r="E17" s="5" t="s">
        <v>46</v>
      </c>
      <c r="F17" s="5">
        <v>80</v>
      </c>
      <c r="G17" s="8">
        <v>32525766</v>
      </c>
      <c r="H17" s="8">
        <v>5836343</v>
      </c>
      <c r="I17" s="9" t="s">
        <v>31</v>
      </c>
      <c r="J17" s="10">
        <v>1.1421516857513097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6.9400814574959793E-2</v>
      </c>
      <c r="T17" s="11">
        <v>0</v>
      </c>
      <c r="U17" s="11">
        <v>0</v>
      </c>
      <c r="V17" s="11">
        <v>0</v>
      </c>
      <c r="W17" s="12">
        <v>34234.326322574663</v>
      </c>
      <c r="X17" s="12">
        <v>0</v>
      </c>
      <c r="Y17" s="12">
        <v>9351.4699355052708</v>
      </c>
      <c r="Z17" s="12">
        <v>171531.73758882747</v>
      </c>
      <c r="AA17" s="12">
        <v>784881.01811009331</v>
      </c>
      <c r="AB17" s="8">
        <v>0</v>
      </c>
      <c r="AC17" s="8">
        <v>0</v>
      </c>
      <c r="AD17" s="8">
        <v>0</v>
      </c>
      <c r="AE17" s="8"/>
      <c r="AF17" s="8"/>
      <c r="AG17" s="28">
        <v>-23.32</v>
      </c>
      <c r="AH17" s="29"/>
      <c r="AI17" s="30"/>
      <c r="AJ17" s="14"/>
      <c r="AK17" s="14"/>
      <c r="AL17" s="9"/>
      <c r="AM17" s="15"/>
      <c r="AN17" s="31">
        <v>-0.77690000000000003</v>
      </c>
      <c r="AO17" s="31">
        <v>1.7166999999999999</v>
      </c>
      <c r="AP17" s="17">
        <f t="shared" si="0"/>
        <v>4.5757189260887872</v>
      </c>
      <c r="AQ17" s="17">
        <f t="shared" si="1"/>
        <v>3.4234326322574664</v>
      </c>
    </row>
    <row r="18" spans="1:43" x14ac:dyDescent="0.25">
      <c r="A18" s="5" t="s">
        <v>49</v>
      </c>
      <c r="B18" s="5">
        <v>2202605</v>
      </c>
      <c r="C18" s="6">
        <v>44650</v>
      </c>
      <c r="D18" s="7">
        <v>0.41319444444444442</v>
      </c>
      <c r="E18" s="5" t="s">
        <v>46</v>
      </c>
      <c r="F18" s="5">
        <v>78</v>
      </c>
      <c r="G18" s="8">
        <v>32525766</v>
      </c>
      <c r="H18" s="8">
        <v>5836333</v>
      </c>
      <c r="I18" s="9" t="s">
        <v>31</v>
      </c>
      <c r="J18" s="10">
        <v>0.6092236432434941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7.6150131157880732E-2</v>
      </c>
      <c r="T18" s="11">
        <v>0</v>
      </c>
      <c r="U18" s="11">
        <v>0</v>
      </c>
      <c r="V18" s="11">
        <v>0</v>
      </c>
      <c r="W18" s="12">
        <v>17016.258629311305</v>
      </c>
      <c r="X18" s="12">
        <v>0</v>
      </c>
      <c r="Y18" s="12">
        <v>9315.4686276030516</v>
      </c>
      <c r="Z18" s="12">
        <v>192613.44070998792</v>
      </c>
      <c r="AA18" s="12">
        <v>781054.03623489442</v>
      </c>
      <c r="AB18" s="8">
        <v>0</v>
      </c>
      <c r="AC18" s="8">
        <v>0</v>
      </c>
      <c r="AD18" s="8">
        <v>0</v>
      </c>
      <c r="AE18" s="8"/>
      <c r="AF18" s="8"/>
      <c r="AG18" s="28">
        <v>-23.57</v>
      </c>
      <c r="AH18" s="29"/>
      <c r="AI18" s="30"/>
      <c r="AJ18" s="14"/>
      <c r="AK18" s="14"/>
      <c r="AL18" s="9"/>
      <c r="AM18" s="15"/>
      <c r="AN18" s="31">
        <v>-2.4927999999999999</v>
      </c>
      <c r="AO18" s="31">
        <v>2.1882000000000001</v>
      </c>
      <c r="AP18" s="17">
        <f t="shared" si="0"/>
        <v>4.0550339236756754</v>
      </c>
      <c r="AQ18" s="17">
        <f t="shared" si="1"/>
        <v>1.7016258629311305</v>
      </c>
    </row>
    <row r="19" spans="1:43" x14ac:dyDescent="0.25">
      <c r="A19" s="18" t="s">
        <v>50</v>
      </c>
      <c r="B19" s="18">
        <v>2202606</v>
      </c>
      <c r="C19" s="19">
        <v>44650</v>
      </c>
      <c r="D19" s="20">
        <v>0.4201388888888889</v>
      </c>
      <c r="E19" s="18" t="s">
        <v>46</v>
      </c>
      <c r="F19" s="18">
        <v>80</v>
      </c>
      <c r="G19" s="21">
        <v>32525756</v>
      </c>
      <c r="H19" s="21">
        <v>5836333</v>
      </c>
      <c r="I19" s="4" t="s">
        <v>31</v>
      </c>
      <c r="J19" s="22">
        <v>2.5432130976405616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7.6631698053053365E-2</v>
      </c>
      <c r="T19" s="23">
        <v>0</v>
      </c>
      <c r="U19" s="23">
        <v>0</v>
      </c>
      <c r="V19" s="23">
        <v>0</v>
      </c>
      <c r="W19" s="24">
        <v>25214.404062841855</v>
      </c>
      <c r="X19" s="24">
        <v>0</v>
      </c>
      <c r="Y19" s="24">
        <v>9480.434388789663</v>
      </c>
      <c r="Z19" s="24">
        <v>170796.08498407778</v>
      </c>
      <c r="AA19" s="24">
        <v>794506.29503518902</v>
      </c>
      <c r="AB19" s="21">
        <v>0</v>
      </c>
      <c r="AC19" s="21">
        <v>0</v>
      </c>
      <c r="AD19" s="21">
        <v>0</v>
      </c>
      <c r="AE19" s="21"/>
      <c r="AF19" s="21"/>
      <c r="AG19" s="32">
        <v>-24.1</v>
      </c>
      <c r="AH19" s="25">
        <v>-50.2</v>
      </c>
      <c r="AI19" s="33"/>
      <c r="AJ19" s="26"/>
      <c r="AK19" s="26"/>
      <c r="AL19" s="4"/>
      <c r="AM19" s="26">
        <v>26.1</v>
      </c>
      <c r="AN19" s="25">
        <v>-1.15E-2</v>
      </c>
      <c r="AO19" s="25">
        <v>1.8096000000000001</v>
      </c>
      <c r="AP19" s="17">
        <f t="shared" si="0"/>
        <v>4.6517828269263646</v>
      </c>
      <c r="AQ19" s="17">
        <f t="shared" si="1"/>
        <v>2.5214404062841855</v>
      </c>
    </row>
    <row r="20" spans="1:43" x14ac:dyDescent="0.25">
      <c r="A20" s="5" t="s">
        <v>51</v>
      </c>
      <c r="B20" s="5">
        <v>2202607</v>
      </c>
      <c r="C20" s="6">
        <v>44650</v>
      </c>
      <c r="D20" s="7">
        <v>0.53125</v>
      </c>
      <c r="E20" s="5" t="s">
        <v>787</v>
      </c>
      <c r="F20" s="5">
        <v>75</v>
      </c>
      <c r="G20" s="8">
        <v>32525781</v>
      </c>
      <c r="H20" s="8">
        <v>5836296</v>
      </c>
      <c r="I20" s="9" t="s">
        <v>31</v>
      </c>
      <c r="J20" s="10">
        <v>2.5388590255070156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8.4002028310006416E-2</v>
      </c>
      <c r="T20" s="11">
        <v>0</v>
      </c>
      <c r="U20" s="11">
        <v>0</v>
      </c>
      <c r="V20" s="11">
        <v>0</v>
      </c>
      <c r="W20" s="12">
        <v>10235.226700181347</v>
      </c>
      <c r="X20" s="12">
        <v>0</v>
      </c>
      <c r="Y20" s="12">
        <v>9322.4018799051501</v>
      </c>
      <c r="Z20" s="12">
        <v>197013.23696517857</v>
      </c>
      <c r="AA20" s="12">
        <v>783426.4276417318</v>
      </c>
      <c r="AB20" s="8">
        <v>0</v>
      </c>
      <c r="AC20" s="8">
        <v>0</v>
      </c>
      <c r="AD20" s="8">
        <v>0</v>
      </c>
      <c r="AE20" s="8"/>
      <c r="AF20" s="8"/>
      <c r="AG20" s="28">
        <v>-23.32</v>
      </c>
      <c r="AH20" s="13">
        <v>-55.6</v>
      </c>
      <c r="AI20" s="30"/>
      <c r="AJ20" s="14">
        <v>-23.633333333333336</v>
      </c>
      <c r="AK20" s="14">
        <v>-56.133333333333333</v>
      </c>
      <c r="AL20" s="9"/>
      <c r="AM20" s="15">
        <v>32.28</v>
      </c>
      <c r="AN20" s="31">
        <v>-1.3546</v>
      </c>
      <c r="AO20" s="31">
        <v>1.2148000000000001</v>
      </c>
      <c r="AP20" s="17">
        <f t="shared" si="0"/>
        <v>3.9765167036984415</v>
      </c>
      <c r="AQ20" s="17">
        <f t="shared" si="1"/>
        <v>1.0235226700181348</v>
      </c>
    </row>
    <row r="21" spans="1:43" x14ac:dyDescent="0.25">
      <c r="A21" s="5" t="s">
        <v>52</v>
      </c>
      <c r="B21" s="5">
        <v>2202608</v>
      </c>
      <c r="C21" s="6">
        <v>44650</v>
      </c>
      <c r="D21" s="7">
        <v>0.54166666666666663</v>
      </c>
      <c r="E21" s="5" t="s">
        <v>787</v>
      </c>
      <c r="F21" s="5">
        <v>83</v>
      </c>
      <c r="G21" s="8">
        <v>32525771</v>
      </c>
      <c r="H21" s="8">
        <v>5836296</v>
      </c>
      <c r="I21" s="9" t="s">
        <v>31</v>
      </c>
      <c r="J21" s="10">
        <v>8.3106390918902679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8.7560861690334224E-2</v>
      </c>
      <c r="T21" s="11">
        <v>0</v>
      </c>
      <c r="U21" s="11">
        <v>0</v>
      </c>
      <c r="V21" s="11">
        <v>0</v>
      </c>
      <c r="W21" s="12">
        <v>20162.500942103339</v>
      </c>
      <c r="X21" s="12">
        <v>0</v>
      </c>
      <c r="Y21" s="12">
        <v>9418.8823349936938</v>
      </c>
      <c r="Z21" s="12">
        <v>181645.10985514245</v>
      </c>
      <c r="AA21" s="12">
        <v>788764.86694092012</v>
      </c>
      <c r="AB21" s="8">
        <v>0</v>
      </c>
      <c r="AC21" s="8">
        <v>0</v>
      </c>
      <c r="AD21" s="8">
        <v>0</v>
      </c>
      <c r="AE21" s="8"/>
      <c r="AF21" s="8"/>
      <c r="AG21" s="28">
        <v>-23.76</v>
      </c>
      <c r="AH21" s="13">
        <v>-54.8</v>
      </c>
      <c r="AI21" s="30"/>
      <c r="AJ21" s="14"/>
      <c r="AK21" s="14"/>
      <c r="AL21" s="9"/>
      <c r="AM21" s="15">
        <v>31.039999999999996</v>
      </c>
      <c r="AN21" s="9"/>
      <c r="AO21" s="9"/>
      <c r="AP21" s="17">
        <f t="shared" si="0"/>
        <v>4.3423402235818012</v>
      </c>
      <c r="AQ21" s="17">
        <f t="shared" si="1"/>
        <v>2.0162500942103341</v>
      </c>
    </row>
    <row r="22" spans="1:43" x14ac:dyDescent="0.25">
      <c r="A22" s="18" t="s">
        <v>53</v>
      </c>
      <c r="B22" s="18">
        <v>2202609</v>
      </c>
      <c r="C22" s="19">
        <v>44650</v>
      </c>
      <c r="D22" s="20">
        <v>0.5625</v>
      </c>
      <c r="E22" s="5" t="s">
        <v>787</v>
      </c>
      <c r="F22" s="18">
        <v>75</v>
      </c>
      <c r="G22" s="21">
        <v>32525791</v>
      </c>
      <c r="H22" s="21">
        <v>5836296</v>
      </c>
      <c r="I22" s="4" t="s">
        <v>31</v>
      </c>
      <c r="J22" s="22">
        <v>4.6518379677571007</v>
      </c>
      <c r="K22" s="23">
        <v>0</v>
      </c>
      <c r="L22" s="23">
        <v>0</v>
      </c>
      <c r="M22" s="23">
        <v>4.7426851466870541E-2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8.1234530592984078E-2</v>
      </c>
      <c r="T22" s="23">
        <v>0</v>
      </c>
      <c r="U22" s="23">
        <v>0</v>
      </c>
      <c r="V22" s="23">
        <v>0</v>
      </c>
      <c r="W22" s="24">
        <v>29448.115414324169</v>
      </c>
      <c r="X22" s="24">
        <v>0</v>
      </c>
      <c r="Y22" s="24">
        <v>9493.0431116161308</v>
      </c>
      <c r="Z22" s="24">
        <v>165576.71589164194</v>
      </c>
      <c r="AA22" s="24">
        <v>795477.1735067541</v>
      </c>
      <c r="AB22" s="21">
        <v>0</v>
      </c>
      <c r="AC22" s="21">
        <v>0</v>
      </c>
      <c r="AD22" s="21">
        <v>0</v>
      </c>
      <c r="AE22" s="21"/>
      <c r="AF22" s="21"/>
      <c r="AG22" s="32">
        <v>-23.82</v>
      </c>
      <c r="AH22" s="25">
        <v>-58</v>
      </c>
      <c r="AI22" s="33"/>
      <c r="AJ22" s="26"/>
      <c r="AK22" s="26"/>
      <c r="AL22" s="4"/>
      <c r="AM22" s="26">
        <v>34.18</v>
      </c>
      <c r="AN22" s="25">
        <v>-0.85540000000000005</v>
      </c>
      <c r="AO22" s="25">
        <v>2.4340999999999999</v>
      </c>
      <c r="AP22" s="17">
        <f t="shared" si="0"/>
        <v>4.8042816239170776</v>
      </c>
      <c r="AQ22" s="17">
        <f t="shared" si="1"/>
        <v>2.9448115414324167</v>
      </c>
    </row>
    <row r="23" spans="1:43" x14ac:dyDescent="0.25">
      <c r="A23" s="5" t="s">
        <v>54</v>
      </c>
      <c r="B23" s="5">
        <v>2202610</v>
      </c>
      <c r="C23" s="6">
        <v>44651</v>
      </c>
      <c r="D23" s="7">
        <v>0.41666666666666669</v>
      </c>
      <c r="E23" s="5" t="s">
        <v>55</v>
      </c>
      <c r="F23" s="5">
        <v>80</v>
      </c>
      <c r="G23" s="8">
        <v>32525839.787999999</v>
      </c>
      <c r="H23" s="8">
        <v>5836303.6030000001</v>
      </c>
      <c r="I23" s="9" t="s">
        <v>31</v>
      </c>
      <c r="J23" s="10">
        <v>2.3011528031671018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9.0191414768673858E-2</v>
      </c>
      <c r="T23" s="11">
        <v>0</v>
      </c>
      <c r="U23" s="11">
        <v>0</v>
      </c>
      <c r="V23" s="11">
        <v>0</v>
      </c>
      <c r="W23" s="12">
        <v>15442.88432842055</v>
      </c>
      <c r="X23" s="12">
        <v>0</v>
      </c>
      <c r="Y23" s="12">
        <v>9414.4504113594394</v>
      </c>
      <c r="Z23" s="12">
        <v>186793.46080016621</v>
      </c>
      <c r="AA23" s="12">
        <v>788346.71425805904</v>
      </c>
      <c r="AB23" s="8">
        <v>0</v>
      </c>
      <c r="AC23" s="8">
        <v>0</v>
      </c>
      <c r="AD23" s="8">
        <v>0</v>
      </c>
      <c r="AE23" s="8"/>
      <c r="AF23" s="8"/>
      <c r="AG23" s="28">
        <v>-23.98</v>
      </c>
      <c r="AH23" s="13">
        <v>-57.6</v>
      </c>
      <c r="AI23" s="30"/>
      <c r="AJ23" s="14">
        <v>-24.17</v>
      </c>
      <c r="AK23" s="14">
        <v>-60.963333333333338</v>
      </c>
      <c r="AL23" s="9"/>
      <c r="AM23" s="15">
        <v>33.620000000000005</v>
      </c>
      <c r="AN23" s="31">
        <v>-1.7685</v>
      </c>
      <c r="AO23" s="31">
        <v>1.7130000000000001</v>
      </c>
      <c r="AP23" s="17">
        <f t="shared" si="0"/>
        <v>4.2204192313854145</v>
      </c>
      <c r="AQ23" s="17">
        <f t="shared" si="1"/>
        <v>1.544288432842055</v>
      </c>
    </row>
    <row r="24" spans="1:43" x14ac:dyDescent="0.25">
      <c r="A24" s="5" t="s">
        <v>56</v>
      </c>
      <c r="B24" s="5">
        <v>2202611</v>
      </c>
      <c r="C24" s="6">
        <v>44651</v>
      </c>
      <c r="D24" s="7">
        <v>0.4201388888888889</v>
      </c>
      <c r="E24" s="5" t="s">
        <v>55</v>
      </c>
      <c r="F24" s="5">
        <v>80</v>
      </c>
      <c r="G24" s="8">
        <v>32525829.787999999</v>
      </c>
      <c r="H24" s="8">
        <v>5836303.6030000001</v>
      </c>
      <c r="I24" s="9" t="s">
        <v>31</v>
      </c>
      <c r="J24" s="10">
        <v>93.494466708268988</v>
      </c>
      <c r="K24" s="11">
        <v>2.7302868129505074E-2</v>
      </c>
      <c r="L24" s="11">
        <v>3.5193948534711708E-2</v>
      </c>
      <c r="M24" s="11">
        <v>0.13718279272471529</v>
      </c>
      <c r="N24" s="11">
        <v>0</v>
      </c>
      <c r="O24" s="11">
        <v>2.1674271907273231E-2</v>
      </c>
      <c r="P24" s="11">
        <v>2.3559789487197624E-2</v>
      </c>
      <c r="Q24" s="11">
        <v>0</v>
      </c>
      <c r="R24" s="11">
        <v>0</v>
      </c>
      <c r="S24" s="11">
        <v>6.3830084676685633E-2</v>
      </c>
      <c r="T24" s="11">
        <v>0</v>
      </c>
      <c r="U24" s="11">
        <v>2.5528868398787409E-2</v>
      </c>
      <c r="V24" s="11">
        <v>3.3772681138644234E-2</v>
      </c>
      <c r="W24" s="12">
        <v>51912.025224600351</v>
      </c>
      <c r="X24" s="12">
        <v>0</v>
      </c>
      <c r="Y24" s="12">
        <v>10198.432539847818</v>
      </c>
      <c r="Z24" s="12">
        <v>81257.438801508528</v>
      </c>
      <c r="AA24" s="12">
        <v>856538.15279087541</v>
      </c>
      <c r="AB24" s="8">
        <v>0</v>
      </c>
      <c r="AC24" s="8">
        <v>0</v>
      </c>
      <c r="AD24" s="8">
        <v>0</v>
      </c>
      <c r="AE24" s="8"/>
      <c r="AF24" s="8"/>
      <c r="AG24" s="28">
        <v>-24.22</v>
      </c>
      <c r="AH24" s="29">
        <v>-76.39</v>
      </c>
      <c r="AI24" s="30"/>
      <c r="AJ24" s="14"/>
      <c r="AK24" s="14"/>
      <c r="AL24" s="9"/>
      <c r="AM24" s="15">
        <v>52.17</v>
      </c>
      <c r="AN24" s="31">
        <v>-0.86719999999999997</v>
      </c>
      <c r="AO24" s="31">
        <v>1.9261999999999999</v>
      </c>
      <c r="AP24" s="17">
        <f t="shared" si="0"/>
        <v>10.54104295464176</v>
      </c>
      <c r="AQ24" s="17">
        <f t="shared" si="1"/>
        <v>5.1912025224600349</v>
      </c>
    </row>
    <row r="25" spans="1:43" x14ac:dyDescent="0.25">
      <c r="A25" s="5" t="s">
        <v>57</v>
      </c>
      <c r="B25" s="5">
        <v>2202612</v>
      </c>
      <c r="C25" s="6">
        <v>44651</v>
      </c>
      <c r="D25" s="7">
        <v>0.4236111111111111</v>
      </c>
      <c r="E25" s="5" t="s">
        <v>55</v>
      </c>
      <c r="F25" s="5">
        <v>80</v>
      </c>
      <c r="G25" s="8">
        <v>32525829.787999999</v>
      </c>
      <c r="H25" s="8">
        <v>5836293.6030000001</v>
      </c>
      <c r="I25" s="9" t="s">
        <v>31</v>
      </c>
      <c r="J25" s="10">
        <v>1.2513354762775708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8.4026128456286653E-2</v>
      </c>
      <c r="T25" s="11">
        <v>0</v>
      </c>
      <c r="U25" s="11">
        <v>0</v>
      </c>
      <c r="V25" s="11">
        <v>0</v>
      </c>
      <c r="W25" s="12">
        <v>23949.550861480075</v>
      </c>
      <c r="X25" s="12">
        <v>0</v>
      </c>
      <c r="Y25" s="12">
        <v>9392.2587919516081</v>
      </c>
      <c r="Z25" s="12">
        <v>178102.63949196119</v>
      </c>
      <c r="AA25" s="12">
        <v>788554.03936065978</v>
      </c>
      <c r="AB25" s="8">
        <v>0</v>
      </c>
      <c r="AC25" s="8">
        <v>0</v>
      </c>
      <c r="AD25" s="8">
        <v>0</v>
      </c>
      <c r="AE25" s="8"/>
      <c r="AF25" s="8"/>
      <c r="AG25" s="28">
        <v>-23.95</v>
      </c>
      <c r="AH25" s="29"/>
      <c r="AI25" s="30"/>
      <c r="AJ25" s="14"/>
      <c r="AK25" s="14"/>
      <c r="AL25" s="9"/>
      <c r="AM25" s="15"/>
      <c r="AN25" s="31">
        <v>-2.0198999999999998</v>
      </c>
      <c r="AO25" s="31">
        <v>1.0283</v>
      </c>
      <c r="AP25" s="17">
        <f t="shared" si="0"/>
        <v>4.4275258447040127</v>
      </c>
      <c r="AQ25" s="17">
        <f t="shared" si="1"/>
        <v>2.3949550861480073</v>
      </c>
    </row>
    <row r="26" spans="1:43" x14ac:dyDescent="0.25">
      <c r="A26" s="5" t="s">
        <v>58</v>
      </c>
      <c r="B26" s="5">
        <v>2202613</v>
      </c>
      <c r="C26" s="6">
        <v>44651</v>
      </c>
      <c r="D26" s="7">
        <v>0.43055555555555558</v>
      </c>
      <c r="E26" s="5" t="s">
        <v>55</v>
      </c>
      <c r="F26" s="5">
        <v>80</v>
      </c>
      <c r="G26" s="8">
        <v>32525839.787999999</v>
      </c>
      <c r="H26" s="8">
        <v>5836293.6030000001</v>
      </c>
      <c r="I26" s="9" t="s">
        <v>31</v>
      </c>
      <c r="J26" s="10">
        <v>1.5302044855980224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4.7539445170391152E-2</v>
      </c>
      <c r="T26" s="11">
        <v>0</v>
      </c>
      <c r="U26" s="11">
        <v>0</v>
      </c>
      <c r="V26" s="11">
        <v>0</v>
      </c>
      <c r="W26" s="12">
        <v>25752.044697303631</v>
      </c>
      <c r="X26" s="12">
        <v>0</v>
      </c>
      <c r="Y26" s="12">
        <v>9491.3420790828441</v>
      </c>
      <c r="Z26" s="12">
        <v>167852.37819818105</v>
      </c>
      <c r="AA26" s="12">
        <v>796902.54164707684</v>
      </c>
      <c r="AB26" s="8">
        <v>0</v>
      </c>
      <c r="AC26" s="8">
        <v>0</v>
      </c>
      <c r="AD26" s="8">
        <v>0</v>
      </c>
      <c r="AE26" s="8"/>
      <c r="AF26" s="8"/>
      <c r="AG26" s="28">
        <v>-23.98</v>
      </c>
      <c r="AH26" s="29"/>
      <c r="AI26" s="30"/>
      <c r="AJ26" s="14"/>
      <c r="AK26" s="14"/>
      <c r="AL26" s="9"/>
      <c r="AM26" s="15"/>
      <c r="AN26" s="31">
        <v>-2.3929999999999998</v>
      </c>
      <c r="AO26" s="31">
        <v>1.1566000000000001</v>
      </c>
      <c r="AP26" s="17">
        <f t="shared" si="0"/>
        <v>4.7476392661305322</v>
      </c>
      <c r="AQ26" s="17">
        <f t="shared" si="1"/>
        <v>2.5752044697303629</v>
      </c>
    </row>
    <row r="27" spans="1:43" x14ac:dyDescent="0.25">
      <c r="A27" s="18" t="s">
        <v>59</v>
      </c>
      <c r="B27" s="18">
        <v>2202614</v>
      </c>
      <c r="C27" s="19">
        <v>44651</v>
      </c>
      <c r="D27" s="20">
        <v>0.43402777777777773</v>
      </c>
      <c r="E27" s="18" t="s">
        <v>55</v>
      </c>
      <c r="F27" s="18">
        <v>80</v>
      </c>
      <c r="G27" s="21">
        <v>32525834.787999999</v>
      </c>
      <c r="H27" s="21">
        <v>5836298.6030000001</v>
      </c>
      <c r="I27" s="4" t="s">
        <v>31</v>
      </c>
      <c r="J27" s="22">
        <v>2.7950085381548582</v>
      </c>
      <c r="K27" s="23">
        <v>2.5548121987408908E-2</v>
      </c>
      <c r="L27" s="23">
        <v>5.3982712726439105E-2</v>
      </c>
      <c r="M27" s="23">
        <v>3.7046561706810359E-2</v>
      </c>
      <c r="N27" s="23">
        <v>0</v>
      </c>
      <c r="O27" s="23">
        <v>2.8304141717675854E-2</v>
      </c>
      <c r="P27" s="23">
        <v>5.6734918929443282E-2</v>
      </c>
      <c r="Q27" s="23">
        <v>0</v>
      </c>
      <c r="R27" s="23">
        <v>0</v>
      </c>
      <c r="S27" s="23">
        <v>7.3176354909862282E-2</v>
      </c>
      <c r="T27" s="23">
        <v>0</v>
      </c>
      <c r="U27" s="23">
        <v>0.36471538645819696</v>
      </c>
      <c r="V27" s="23">
        <v>0.18285237322463613</v>
      </c>
      <c r="W27" s="24">
        <v>54334.007233201402</v>
      </c>
      <c r="X27" s="24">
        <v>0</v>
      </c>
      <c r="Y27" s="24">
        <v>10147.268397419617</v>
      </c>
      <c r="Z27" s="24">
        <v>82874.704407809229</v>
      </c>
      <c r="AA27" s="24">
        <v>852640.01914511004</v>
      </c>
      <c r="AB27" s="21">
        <v>0</v>
      </c>
      <c r="AC27" s="21">
        <v>0</v>
      </c>
      <c r="AD27" s="21">
        <v>0</v>
      </c>
      <c r="AE27" s="21"/>
      <c r="AF27" s="21"/>
      <c r="AG27" s="32">
        <v>-24.72</v>
      </c>
      <c r="AH27" s="25">
        <v>-48.9</v>
      </c>
      <c r="AI27" s="33"/>
      <c r="AJ27" s="26"/>
      <c r="AK27" s="26"/>
      <c r="AL27" s="4"/>
      <c r="AM27" s="26">
        <v>24.18</v>
      </c>
      <c r="AN27" s="25">
        <v>-0.1731</v>
      </c>
      <c r="AO27" s="25">
        <v>1.2362</v>
      </c>
      <c r="AP27" s="17">
        <f t="shared" si="0"/>
        <v>10.288302386569555</v>
      </c>
      <c r="AQ27" s="17">
        <f t="shared" si="1"/>
        <v>5.4334007233201405</v>
      </c>
    </row>
    <row r="28" spans="1:43" x14ac:dyDescent="0.25">
      <c r="A28" s="5" t="s">
        <v>60</v>
      </c>
      <c r="B28" s="5">
        <v>2202615</v>
      </c>
      <c r="C28" s="6">
        <v>44651</v>
      </c>
      <c r="D28" s="7">
        <v>0.48958333333333331</v>
      </c>
      <c r="E28" s="5" t="s">
        <v>787</v>
      </c>
      <c r="F28" s="5">
        <v>80</v>
      </c>
      <c r="G28" s="8">
        <v>32525781</v>
      </c>
      <c r="H28" s="8">
        <v>5836296</v>
      </c>
      <c r="I28" s="9" t="s">
        <v>31</v>
      </c>
      <c r="J28" s="10">
        <v>9.5872525080349504</v>
      </c>
      <c r="K28" s="11">
        <v>0</v>
      </c>
      <c r="L28" s="11">
        <v>0</v>
      </c>
      <c r="M28" s="11">
        <v>9.1232766995931192E-2</v>
      </c>
      <c r="N28" s="11">
        <v>0</v>
      </c>
      <c r="O28" s="11">
        <v>1.6174513957122702E-2</v>
      </c>
      <c r="P28" s="11">
        <v>1.6074333503946846E-2</v>
      </c>
      <c r="Q28" s="11">
        <v>0</v>
      </c>
      <c r="R28" s="11">
        <v>0</v>
      </c>
      <c r="S28" s="11">
        <v>5.6998882433863404E-2</v>
      </c>
      <c r="T28" s="11">
        <v>0</v>
      </c>
      <c r="U28" s="11">
        <v>0</v>
      </c>
      <c r="V28" s="11">
        <v>0</v>
      </c>
      <c r="W28" s="12">
        <v>39008.867857767706</v>
      </c>
      <c r="X28" s="12">
        <v>0</v>
      </c>
      <c r="Y28" s="12">
        <v>9800.4161007239818</v>
      </c>
      <c r="Z28" s="12">
        <v>130959.61957447436</v>
      </c>
      <c r="AA28" s="12">
        <v>820221.153838953</v>
      </c>
      <c r="AB28" s="8">
        <v>0</v>
      </c>
      <c r="AC28" s="8">
        <v>0</v>
      </c>
      <c r="AD28" s="8">
        <v>0</v>
      </c>
      <c r="AE28" s="8"/>
      <c r="AF28" s="8"/>
      <c r="AG28" s="28">
        <v>-23.84</v>
      </c>
      <c r="AH28" s="13">
        <v>-63.1</v>
      </c>
      <c r="AI28" s="30"/>
      <c r="AJ28" s="14">
        <v>-23.74</v>
      </c>
      <c r="AK28" s="14">
        <v>-57.966666666666669</v>
      </c>
      <c r="AL28" s="9"/>
      <c r="AM28" s="15">
        <v>39.260000000000005</v>
      </c>
      <c r="AN28" s="31">
        <v>-1.5474000000000001</v>
      </c>
      <c r="AO28" s="31">
        <v>1.3264</v>
      </c>
      <c r="AP28" s="17">
        <f t="shared" si="0"/>
        <v>6.2631607857757112</v>
      </c>
      <c r="AQ28" s="17">
        <f t="shared" si="1"/>
        <v>3.9008867857767706</v>
      </c>
    </row>
    <row r="29" spans="1:43" x14ac:dyDescent="0.25">
      <c r="A29" s="5" t="s">
        <v>61</v>
      </c>
      <c r="B29" s="5">
        <v>2202616</v>
      </c>
      <c r="C29" s="6">
        <v>44651</v>
      </c>
      <c r="D29" s="7">
        <v>0.49305555555555558</v>
      </c>
      <c r="E29" s="5" t="s">
        <v>787</v>
      </c>
      <c r="F29" s="5">
        <v>80</v>
      </c>
      <c r="G29" s="8">
        <v>32525791</v>
      </c>
      <c r="H29" s="8">
        <v>5836296</v>
      </c>
      <c r="I29" s="39" t="s">
        <v>31</v>
      </c>
      <c r="J29" s="10">
        <v>4.7542462167181014</v>
      </c>
      <c r="K29" s="11">
        <v>0</v>
      </c>
      <c r="L29" s="11">
        <v>0</v>
      </c>
      <c r="M29" s="11">
        <v>4.7301079344549052E-2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7.1487631201904558E-2</v>
      </c>
      <c r="T29" s="11">
        <v>0</v>
      </c>
      <c r="U29" s="11">
        <v>0</v>
      </c>
      <c r="V29" s="11">
        <v>0</v>
      </c>
      <c r="W29" s="12">
        <v>30269.934775368078</v>
      </c>
      <c r="X29" s="12">
        <v>0</v>
      </c>
      <c r="Y29" s="12">
        <v>9508.9305962767085</v>
      </c>
      <c r="Z29" s="12">
        <v>164486.65794952933</v>
      </c>
      <c r="AA29" s="12">
        <v>795729.53433953866</v>
      </c>
      <c r="AB29" s="8">
        <v>0</v>
      </c>
      <c r="AC29" s="8">
        <v>0</v>
      </c>
      <c r="AD29" s="8">
        <v>0</v>
      </c>
      <c r="AE29" s="8"/>
      <c r="AF29" s="8"/>
      <c r="AG29" s="28">
        <v>-23.56</v>
      </c>
      <c r="AH29" s="13">
        <v>-57.7</v>
      </c>
      <c r="AI29" s="30"/>
      <c r="AJ29" s="14"/>
      <c r="AK29" s="14"/>
      <c r="AL29" s="39"/>
      <c r="AM29" s="14">
        <v>34.14</v>
      </c>
      <c r="AN29" s="13">
        <v>-0.75729999999999997</v>
      </c>
      <c r="AO29" s="13">
        <v>2.2768999999999999</v>
      </c>
      <c r="AP29" s="17">
        <f t="shared" si="0"/>
        <v>4.8376539730273951</v>
      </c>
      <c r="AQ29" s="17">
        <f t="shared" si="1"/>
        <v>3.0269934775368079</v>
      </c>
    </row>
    <row r="30" spans="1:43" x14ac:dyDescent="0.25">
      <c r="A30" s="18" t="s">
        <v>62</v>
      </c>
      <c r="B30" s="18">
        <v>2202617</v>
      </c>
      <c r="C30" s="19">
        <v>44651</v>
      </c>
      <c r="D30" s="20">
        <v>0.49652777777777773</v>
      </c>
      <c r="E30" s="5" t="s">
        <v>787</v>
      </c>
      <c r="F30" s="18">
        <v>80</v>
      </c>
      <c r="G30" s="21">
        <v>32525771</v>
      </c>
      <c r="H30" s="21">
        <v>5836296</v>
      </c>
      <c r="I30" s="4" t="s">
        <v>31</v>
      </c>
      <c r="J30" s="22">
        <v>5.6824578011401883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7.793773193831606E-2</v>
      </c>
      <c r="T30" s="23">
        <v>0</v>
      </c>
      <c r="U30" s="23">
        <v>0</v>
      </c>
      <c r="V30" s="23">
        <v>0</v>
      </c>
      <c r="W30" s="24">
        <v>18237.275896079711</v>
      </c>
      <c r="X30" s="24">
        <v>0</v>
      </c>
      <c r="Y30" s="24">
        <v>9351.9715911871845</v>
      </c>
      <c r="Z30" s="24">
        <v>186307.20122575917</v>
      </c>
      <c r="AA30" s="24">
        <v>786097.60981157771</v>
      </c>
      <c r="AB30" s="21">
        <v>0</v>
      </c>
      <c r="AC30" s="21">
        <v>0</v>
      </c>
      <c r="AD30" s="21">
        <v>0</v>
      </c>
      <c r="AE30" s="21"/>
      <c r="AF30" s="21"/>
      <c r="AG30" s="32">
        <v>-23.82</v>
      </c>
      <c r="AH30" s="25">
        <v>-53.1</v>
      </c>
      <c r="AI30" s="33"/>
      <c r="AJ30" s="26"/>
      <c r="AK30" s="26"/>
      <c r="AL30" s="4"/>
      <c r="AM30" s="26">
        <v>29.28</v>
      </c>
      <c r="AN30" s="25">
        <v>-0.43190000000000001</v>
      </c>
      <c r="AO30" s="25">
        <v>1.5791999999999999</v>
      </c>
      <c r="AP30" s="17">
        <f t="shared" si="0"/>
        <v>4.2193624542672294</v>
      </c>
      <c r="AQ30" s="17">
        <f t="shared" si="1"/>
        <v>1.823727589607971</v>
      </c>
    </row>
    <row r="31" spans="1:43" x14ac:dyDescent="0.25">
      <c r="A31" s="5" t="s">
        <v>63</v>
      </c>
      <c r="B31" s="5">
        <v>2203653</v>
      </c>
      <c r="C31" s="6">
        <v>44671</v>
      </c>
      <c r="D31" s="7">
        <v>0.40972222222222227</v>
      </c>
      <c r="E31" s="5" t="s">
        <v>64</v>
      </c>
      <c r="F31" s="5">
        <v>32</v>
      </c>
      <c r="G31" s="8">
        <v>32525685.776999999</v>
      </c>
      <c r="H31" s="8">
        <v>5836374.4819999998</v>
      </c>
      <c r="I31" s="9" t="s">
        <v>65</v>
      </c>
      <c r="J31" s="34">
        <v>165527.66780878638</v>
      </c>
      <c r="K31" s="35">
        <v>0.53796893386539901</v>
      </c>
      <c r="L31" s="35">
        <v>0.14341549026923919</v>
      </c>
      <c r="M31" s="35">
        <v>4.1509978522966797</v>
      </c>
      <c r="N31" s="35">
        <v>4.7598573357062426E-2</v>
      </c>
      <c r="O31" s="35">
        <v>1.3589743395317895</v>
      </c>
      <c r="P31" s="35">
        <v>4.1973003206498083</v>
      </c>
      <c r="Q31" s="35">
        <v>0</v>
      </c>
      <c r="R31" s="35">
        <v>0</v>
      </c>
      <c r="S31" s="35">
        <v>0.2468316639694291</v>
      </c>
      <c r="T31" s="35">
        <v>6.5257844222797678E-2</v>
      </c>
      <c r="U31" s="35">
        <v>5.4292875546329489</v>
      </c>
      <c r="V31" s="35">
        <v>2.4311007426487925</v>
      </c>
      <c r="W31" s="36">
        <v>71081.75977953554</v>
      </c>
      <c r="X31" s="37">
        <v>0</v>
      </c>
      <c r="Y31" s="36">
        <v>8884.9346528080914</v>
      </c>
      <c r="Z31" s="36">
        <v>74242.160332918516</v>
      </c>
      <c r="AA31" s="36">
        <v>680204.69620952872</v>
      </c>
      <c r="AB31" s="37">
        <v>39.049639214945678</v>
      </c>
      <c r="AC31" s="37">
        <v>0</v>
      </c>
      <c r="AD31" s="37">
        <v>0</v>
      </c>
      <c r="AE31" s="37"/>
      <c r="AF31" s="37"/>
      <c r="AG31" s="28">
        <v>-21.03</v>
      </c>
      <c r="AH31" s="29">
        <v>-67.94</v>
      </c>
      <c r="AI31" s="8">
        <v>-330.13</v>
      </c>
      <c r="AJ31" s="14">
        <v>-14.897142857142857</v>
      </c>
      <c r="AK31" s="14">
        <v>-58.42</v>
      </c>
      <c r="AL31" s="38">
        <v>-338.02857142857141</v>
      </c>
      <c r="AM31" s="15">
        <v>46.91</v>
      </c>
      <c r="AN31" s="31">
        <v>-0.25790000000000002</v>
      </c>
      <c r="AO31" s="31">
        <v>0.95550000000000002</v>
      </c>
      <c r="AP31" s="17">
        <f t="shared" si="0"/>
        <v>9.1619733741493796</v>
      </c>
      <c r="AQ31" s="17">
        <f t="shared" si="1"/>
        <v>7.1081759779535538</v>
      </c>
    </row>
    <row r="32" spans="1:43" x14ac:dyDescent="0.25">
      <c r="A32" s="5" t="s">
        <v>66</v>
      </c>
      <c r="B32" s="5">
        <v>2203654</v>
      </c>
      <c r="C32" s="6">
        <v>44671</v>
      </c>
      <c r="D32" s="7">
        <v>0.41319444444444442</v>
      </c>
      <c r="E32" s="5" t="s">
        <v>64</v>
      </c>
      <c r="F32" s="5">
        <v>45</v>
      </c>
      <c r="G32" s="8">
        <v>32525681.676999997</v>
      </c>
      <c r="H32" s="8">
        <v>5836380.2819999997</v>
      </c>
      <c r="I32" s="9" t="s">
        <v>65</v>
      </c>
      <c r="J32" s="34">
        <v>453392.23209716048</v>
      </c>
      <c r="K32" s="35">
        <v>2.783209782716118</v>
      </c>
      <c r="L32" s="35">
        <v>7.9544112424526983E-2</v>
      </c>
      <c r="M32" s="35">
        <v>2.6314871175834984</v>
      </c>
      <c r="N32" s="35">
        <v>0</v>
      </c>
      <c r="O32" s="35">
        <v>0.17875648600435454</v>
      </c>
      <c r="P32" s="35">
        <v>0.54849009555678763</v>
      </c>
      <c r="Q32" s="35">
        <v>0</v>
      </c>
      <c r="R32" s="35">
        <v>0</v>
      </c>
      <c r="S32" s="35">
        <v>0.22121497492663211</v>
      </c>
      <c r="T32" s="35">
        <v>0</v>
      </c>
      <c r="U32" s="35">
        <v>0.14908777031653575</v>
      </c>
      <c r="V32" s="35">
        <v>0.17409602472374572</v>
      </c>
      <c r="W32" s="36">
        <v>267100.15125839581</v>
      </c>
      <c r="X32" s="37">
        <v>0</v>
      </c>
      <c r="Y32" s="36">
        <v>3905.9962926005137</v>
      </c>
      <c r="Z32" s="36">
        <v>2594.6116670605111</v>
      </c>
      <c r="AA32" s="36">
        <v>272999.9613921066</v>
      </c>
      <c r="AB32" s="37">
        <v>0</v>
      </c>
      <c r="AC32" s="37">
        <v>0</v>
      </c>
      <c r="AD32" s="37">
        <v>0</v>
      </c>
      <c r="AE32" s="37"/>
      <c r="AF32" s="37"/>
      <c r="AG32" s="28">
        <v>-14.6</v>
      </c>
      <c r="AH32" s="29">
        <v>-54.89</v>
      </c>
      <c r="AI32" s="8">
        <v>-345.41</v>
      </c>
      <c r="AJ32" s="14"/>
      <c r="AK32" s="14"/>
      <c r="AL32" s="9"/>
      <c r="AM32" s="15">
        <v>40.29</v>
      </c>
      <c r="AN32" s="31">
        <v>0.38890000000000002</v>
      </c>
      <c r="AO32" s="31">
        <v>5.4801000000000002</v>
      </c>
      <c r="AP32" s="17">
        <f t="shared" si="0"/>
        <v>105.21804278379503</v>
      </c>
      <c r="AQ32" s="17">
        <f t="shared" si="1"/>
        <v>26.710015125839583</v>
      </c>
    </row>
    <row r="33" spans="1:43" x14ac:dyDescent="0.25">
      <c r="A33" s="5" t="s">
        <v>67</v>
      </c>
      <c r="B33" s="5">
        <v>2203655</v>
      </c>
      <c r="C33" s="6">
        <v>44671</v>
      </c>
      <c r="D33" s="7">
        <v>0.41666666666666669</v>
      </c>
      <c r="E33" s="5" t="s">
        <v>64</v>
      </c>
      <c r="F33" s="5">
        <v>57</v>
      </c>
      <c r="G33" s="8">
        <v>32525679.967</v>
      </c>
      <c r="H33" s="8">
        <v>5836370.4119999995</v>
      </c>
      <c r="I33" s="9" t="s">
        <v>65</v>
      </c>
      <c r="J33" s="34">
        <v>156326.97305206038</v>
      </c>
      <c r="K33" s="35">
        <v>0.9711727165363131</v>
      </c>
      <c r="L33" s="35">
        <v>6.7272154943844073E-2</v>
      </c>
      <c r="M33" s="35">
        <v>0.97432785466884553</v>
      </c>
      <c r="N33" s="35">
        <v>6.3878759007962693E-2</v>
      </c>
      <c r="O33" s="35">
        <v>4.9982635437841191E-2</v>
      </c>
      <c r="P33" s="35">
        <v>0.20231402657015846</v>
      </c>
      <c r="Q33" s="35">
        <v>0</v>
      </c>
      <c r="R33" s="35">
        <v>0</v>
      </c>
      <c r="S33" s="35">
        <v>0.14934064035195399</v>
      </c>
      <c r="T33" s="35">
        <v>0</v>
      </c>
      <c r="U33" s="35">
        <v>7.6989873880978596E-2</v>
      </c>
      <c r="V33" s="35">
        <v>9.3966452702673231E-2</v>
      </c>
      <c r="W33" s="36">
        <v>219733.5813230318</v>
      </c>
      <c r="X33" s="37">
        <v>0</v>
      </c>
      <c r="Y33" s="36">
        <v>7499.4795417442219</v>
      </c>
      <c r="Z33" s="36">
        <v>8097.6925553791489</v>
      </c>
      <c r="AA33" s="36">
        <v>608339.43515782594</v>
      </c>
      <c r="AB33" s="37">
        <v>0</v>
      </c>
      <c r="AC33" s="37">
        <v>0</v>
      </c>
      <c r="AD33" s="37">
        <v>0</v>
      </c>
      <c r="AE33" s="37"/>
      <c r="AF33" s="37"/>
      <c r="AG33" s="28">
        <v>-20.49</v>
      </c>
      <c r="AH33" s="29">
        <v>-52.16</v>
      </c>
      <c r="AI33" s="8">
        <v>-352.17</v>
      </c>
      <c r="AJ33" s="14"/>
      <c r="AK33" s="14"/>
      <c r="AL33" s="9"/>
      <c r="AM33" s="15">
        <v>31.669999999999998</v>
      </c>
      <c r="AN33" s="31">
        <v>0</v>
      </c>
      <c r="AO33" s="31">
        <v>2.3727</v>
      </c>
      <c r="AP33" s="17">
        <f t="shared" si="0"/>
        <v>75.125034816704314</v>
      </c>
      <c r="AQ33" s="17">
        <f t="shared" si="1"/>
        <v>21.973358132303179</v>
      </c>
    </row>
    <row r="34" spans="1:43" x14ac:dyDescent="0.25">
      <c r="A34" s="5" t="s">
        <v>68</v>
      </c>
      <c r="B34" s="5">
        <v>2203656</v>
      </c>
      <c r="C34" s="6">
        <v>44671</v>
      </c>
      <c r="D34" s="7">
        <v>0.4236111111111111</v>
      </c>
      <c r="E34" s="5" t="s">
        <v>64</v>
      </c>
      <c r="F34" s="5">
        <v>35</v>
      </c>
      <c r="G34" s="8">
        <v>32525689.877</v>
      </c>
      <c r="H34" s="8">
        <v>5836368.6720000003</v>
      </c>
      <c r="I34" s="9" t="s">
        <v>65</v>
      </c>
      <c r="J34" s="34">
        <v>525852.27048694924</v>
      </c>
      <c r="K34" s="35">
        <v>7.5682182105960161</v>
      </c>
      <c r="L34" s="35">
        <v>9.8323562024629024E-2</v>
      </c>
      <c r="M34" s="35">
        <v>5.2156534402953998</v>
      </c>
      <c r="N34" s="35">
        <v>5.7616352348261624E-2</v>
      </c>
      <c r="O34" s="35">
        <v>0.26623585947324035</v>
      </c>
      <c r="P34" s="35">
        <v>0.79983984391037932</v>
      </c>
      <c r="Q34" s="35">
        <v>0</v>
      </c>
      <c r="R34" s="35">
        <v>0</v>
      </c>
      <c r="S34" s="35">
        <v>0.15209184675140608</v>
      </c>
      <c r="T34" s="35">
        <v>0</v>
      </c>
      <c r="U34" s="35">
        <v>0.19958669776021823</v>
      </c>
      <c r="V34" s="35">
        <v>0.2626689822338838</v>
      </c>
      <c r="W34" s="36">
        <v>225179.93830139961</v>
      </c>
      <c r="X34" s="37">
        <v>0</v>
      </c>
      <c r="Y34" s="36">
        <v>3301.0870079275455</v>
      </c>
      <c r="Z34" s="36">
        <v>19055.963392931801</v>
      </c>
      <c r="AA34" s="36">
        <v>226595.45150655403</v>
      </c>
      <c r="AB34" s="37">
        <v>0</v>
      </c>
      <c r="AC34" s="37">
        <v>0</v>
      </c>
      <c r="AD34" s="37">
        <v>0</v>
      </c>
      <c r="AE34" s="37"/>
      <c r="AF34" s="37"/>
      <c r="AG34" s="28">
        <v>-16.16</v>
      </c>
      <c r="AH34" s="29">
        <v>-56.76</v>
      </c>
      <c r="AI34" s="8">
        <v>-344.94</v>
      </c>
      <c r="AJ34" s="14"/>
      <c r="AK34" s="14"/>
      <c r="AL34" s="9"/>
      <c r="AM34" s="15">
        <v>40.599999999999994</v>
      </c>
      <c r="AN34" s="31">
        <v>-0.28670000000000001</v>
      </c>
      <c r="AO34" s="31">
        <v>1.2085999999999999</v>
      </c>
      <c r="AP34" s="17">
        <f t="shared" ref="AP34:AP65" si="2">AA34/Z34</f>
        <v>11.891051994285545</v>
      </c>
      <c r="AQ34" s="17">
        <f t="shared" ref="AQ34:AQ65" si="3">W34/10000</f>
        <v>22.517993830139961</v>
      </c>
    </row>
    <row r="35" spans="1:43" x14ac:dyDescent="0.25">
      <c r="A35" s="5" t="s">
        <v>69</v>
      </c>
      <c r="B35" s="5">
        <v>2203657</v>
      </c>
      <c r="C35" s="6">
        <v>44671</v>
      </c>
      <c r="D35" s="7">
        <v>0.42708333333333331</v>
      </c>
      <c r="E35" s="5" t="s">
        <v>64</v>
      </c>
      <c r="F35" s="5">
        <v>48</v>
      </c>
      <c r="G35" s="8">
        <v>32525691.586999997</v>
      </c>
      <c r="H35" s="8">
        <v>5836378.5520000001</v>
      </c>
      <c r="I35" s="9" t="s">
        <v>65</v>
      </c>
      <c r="J35" s="34">
        <v>371945.85623841948</v>
      </c>
      <c r="K35" s="35">
        <v>2.674670852079327</v>
      </c>
      <c r="L35" s="35">
        <v>0.11629467491526015</v>
      </c>
      <c r="M35" s="35">
        <v>2.0076933002350303</v>
      </c>
      <c r="N35" s="35">
        <v>6.24154639395667E-2</v>
      </c>
      <c r="O35" s="35">
        <v>0.11416226747828914</v>
      </c>
      <c r="P35" s="35">
        <v>0.54693546963655448</v>
      </c>
      <c r="Q35" s="35">
        <v>0</v>
      </c>
      <c r="R35" s="35">
        <v>0</v>
      </c>
      <c r="S35" s="35">
        <v>0.13445056118110951</v>
      </c>
      <c r="T35" s="35">
        <v>0</v>
      </c>
      <c r="U35" s="35">
        <v>0.11107494165425538</v>
      </c>
      <c r="V35" s="35">
        <v>0.11802927778884492</v>
      </c>
      <c r="W35" s="36">
        <v>188282.11585664275</v>
      </c>
      <c r="X35" s="37">
        <v>0</v>
      </c>
      <c r="Y35" s="36">
        <v>4749.6540482139435</v>
      </c>
      <c r="Z35" s="36">
        <v>77508.933594941118</v>
      </c>
      <c r="AA35" s="36">
        <v>357506.88956842036</v>
      </c>
      <c r="AB35" s="37">
        <v>0</v>
      </c>
      <c r="AC35" s="37">
        <v>0</v>
      </c>
      <c r="AD35" s="37">
        <v>0</v>
      </c>
      <c r="AE35" s="37"/>
      <c r="AF35" s="37"/>
      <c r="AG35" s="28">
        <v>-15.14</v>
      </c>
      <c r="AH35" s="29">
        <v>-57.09</v>
      </c>
      <c r="AI35" s="8">
        <v>-343</v>
      </c>
      <c r="AJ35" s="14"/>
      <c r="AK35" s="14"/>
      <c r="AL35" s="9"/>
      <c r="AM35" s="15">
        <v>41.95</v>
      </c>
      <c r="AN35" s="31">
        <v>0.6774</v>
      </c>
      <c r="AO35" s="31">
        <v>1.5911</v>
      </c>
      <c r="AP35" s="17">
        <f t="shared" si="2"/>
        <v>4.6124604350349916</v>
      </c>
      <c r="AQ35" s="17">
        <f t="shared" si="3"/>
        <v>18.828211585664274</v>
      </c>
    </row>
    <row r="36" spans="1:43" x14ac:dyDescent="0.25">
      <c r="A36" s="5" t="s">
        <v>70</v>
      </c>
      <c r="B36" s="5">
        <v>2203658</v>
      </c>
      <c r="C36" s="6">
        <v>44671</v>
      </c>
      <c r="D36" s="7">
        <v>0.51736111111111105</v>
      </c>
      <c r="E36" s="5" t="s">
        <v>64</v>
      </c>
      <c r="F36" s="5">
        <v>40</v>
      </c>
      <c r="G36" s="8">
        <v>32525670.156999998</v>
      </c>
      <c r="H36" s="8">
        <v>5836372.102</v>
      </c>
      <c r="I36" s="9" t="s">
        <v>65</v>
      </c>
      <c r="J36" s="34">
        <v>558556.98066031164</v>
      </c>
      <c r="K36" s="35">
        <v>2.2405192099293707</v>
      </c>
      <c r="L36" s="35">
        <v>7.2525584018250031E-2</v>
      </c>
      <c r="M36" s="35">
        <v>1.554512963497392</v>
      </c>
      <c r="N36" s="35">
        <v>1.6849942591074529E-2</v>
      </c>
      <c r="O36" s="35">
        <v>0.1408862759248104</v>
      </c>
      <c r="P36" s="35">
        <v>0.44818299873339368</v>
      </c>
      <c r="Q36" s="35">
        <v>0</v>
      </c>
      <c r="R36" s="35">
        <v>0</v>
      </c>
      <c r="S36" s="35">
        <v>0.24425841466372678</v>
      </c>
      <c r="T36" s="35">
        <v>0</v>
      </c>
      <c r="U36" s="35">
        <v>0.35598300063658062</v>
      </c>
      <c r="V36" s="35">
        <v>0.19322462401515419</v>
      </c>
      <c r="W36" s="36">
        <v>297714.61932849273</v>
      </c>
      <c r="X36" s="37">
        <v>0</v>
      </c>
      <c r="Y36" s="36">
        <v>1975.7856797464819</v>
      </c>
      <c r="Z36" s="36">
        <v>16115.157399645266</v>
      </c>
      <c r="AA36" s="36">
        <v>125631.92621662426</v>
      </c>
      <c r="AB36" s="37">
        <v>0</v>
      </c>
      <c r="AC36" s="37">
        <v>0</v>
      </c>
      <c r="AD36" s="37">
        <v>0</v>
      </c>
      <c r="AE36" s="37"/>
      <c r="AF36" s="37"/>
      <c r="AG36" s="28">
        <v>-9.52</v>
      </c>
      <c r="AH36" s="29">
        <v>-59.78</v>
      </c>
      <c r="AI36" s="8">
        <v>-324.10000000000002</v>
      </c>
      <c r="AJ36" s="14"/>
      <c r="AK36" s="14"/>
      <c r="AL36" s="9"/>
      <c r="AM36" s="15">
        <v>50.260000000000005</v>
      </c>
      <c r="AN36" s="31">
        <v>160.0692</v>
      </c>
      <c r="AO36" s="31">
        <v>4.8166000000000002</v>
      </c>
      <c r="AP36" s="17">
        <f t="shared" si="2"/>
        <v>7.7958857677300575</v>
      </c>
      <c r="AQ36" s="17">
        <f t="shared" si="3"/>
        <v>29.771461932849274</v>
      </c>
    </row>
    <row r="37" spans="1:43" x14ac:dyDescent="0.25">
      <c r="A37" s="18" t="s">
        <v>71</v>
      </c>
      <c r="B37" s="18">
        <v>2203659</v>
      </c>
      <c r="C37" s="19">
        <v>44671</v>
      </c>
      <c r="D37" s="20">
        <v>0.52083333333333337</v>
      </c>
      <c r="E37" s="18" t="s">
        <v>64</v>
      </c>
      <c r="F37" s="18">
        <v>28</v>
      </c>
      <c r="G37" s="21">
        <v>32525683.406999998</v>
      </c>
      <c r="H37" s="21">
        <v>5836390.1219999995</v>
      </c>
      <c r="I37" s="4" t="s">
        <v>65</v>
      </c>
      <c r="J37" s="40">
        <v>406827.08537792083</v>
      </c>
      <c r="K37" s="41">
        <v>1.4252695748032163</v>
      </c>
      <c r="L37" s="41">
        <v>0</v>
      </c>
      <c r="M37" s="41">
        <v>1.184173499683103</v>
      </c>
      <c r="N37" s="41">
        <v>0</v>
      </c>
      <c r="O37" s="41">
        <v>8.2650926692928797E-2</v>
      </c>
      <c r="P37" s="41">
        <v>0.16417517505045193</v>
      </c>
      <c r="Q37" s="41">
        <v>0</v>
      </c>
      <c r="R37" s="41">
        <v>0</v>
      </c>
      <c r="S37" s="41">
        <v>0.17885578539155308</v>
      </c>
      <c r="T37" s="41">
        <v>0</v>
      </c>
      <c r="U37" s="41">
        <v>0.10362313230020304</v>
      </c>
      <c r="V37" s="41">
        <v>0.13470790615350794</v>
      </c>
      <c r="W37" s="42">
        <v>160863.76371832771</v>
      </c>
      <c r="X37" s="43">
        <v>0</v>
      </c>
      <c r="Y37" s="42">
        <v>4819.6113161758758</v>
      </c>
      <c r="Z37" s="42">
        <v>73245.727950397471</v>
      </c>
      <c r="AA37" s="42">
        <v>354240.28724683699</v>
      </c>
      <c r="AB37" s="43">
        <v>0</v>
      </c>
      <c r="AC37" s="43">
        <v>0</v>
      </c>
      <c r="AD37" s="43">
        <v>0</v>
      </c>
      <c r="AE37" s="43"/>
      <c r="AF37" s="43"/>
      <c r="AG37" s="32">
        <v>-7.34</v>
      </c>
      <c r="AH37" s="27">
        <v>-60.32</v>
      </c>
      <c r="AI37" s="21">
        <v>-326.45</v>
      </c>
      <c r="AJ37" s="26"/>
      <c r="AK37" s="26"/>
      <c r="AL37" s="4"/>
      <c r="AM37" s="26">
        <v>52.980000000000004</v>
      </c>
      <c r="AN37" s="25">
        <v>140.24600000000001</v>
      </c>
      <c r="AO37" s="25">
        <v>3.7431999999999999</v>
      </c>
      <c r="AP37" s="17">
        <f t="shared" si="2"/>
        <v>4.8363269389135031</v>
      </c>
      <c r="AQ37" s="17">
        <f t="shared" si="3"/>
        <v>16.08637637183277</v>
      </c>
    </row>
    <row r="38" spans="1:43" x14ac:dyDescent="0.25">
      <c r="A38" s="5" t="s">
        <v>72</v>
      </c>
      <c r="B38" s="5">
        <v>2203660</v>
      </c>
      <c r="C38" s="6">
        <v>44671</v>
      </c>
      <c r="D38" s="7">
        <v>0.49305555555555558</v>
      </c>
      <c r="E38" s="5" t="s">
        <v>730</v>
      </c>
      <c r="F38" s="5">
        <v>10</v>
      </c>
      <c r="G38" s="8">
        <v>32525634</v>
      </c>
      <c r="H38" s="8">
        <v>5836383</v>
      </c>
      <c r="I38" s="9" t="s">
        <v>65</v>
      </c>
      <c r="J38" s="34">
        <v>67173.336535195631</v>
      </c>
      <c r="K38" s="35">
        <v>0.10325291569978551</v>
      </c>
      <c r="L38" s="35">
        <v>3.0559511471730281E-2</v>
      </c>
      <c r="M38" s="35">
        <v>0.12952184888092858</v>
      </c>
      <c r="N38" s="35">
        <v>0</v>
      </c>
      <c r="O38" s="35">
        <v>6.0306295870872578E-2</v>
      </c>
      <c r="P38" s="35">
        <v>0</v>
      </c>
      <c r="Q38" s="35">
        <v>0</v>
      </c>
      <c r="R38" s="35">
        <v>0</v>
      </c>
      <c r="S38" s="35">
        <v>0.13780959622772215</v>
      </c>
      <c r="T38" s="35">
        <v>0</v>
      </c>
      <c r="U38" s="35">
        <v>4.4798702269245552E-2</v>
      </c>
      <c r="V38" s="35">
        <v>1.0710505033975389E-2</v>
      </c>
      <c r="W38" s="36">
        <v>68340.951278646666</v>
      </c>
      <c r="X38" s="37">
        <v>0</v>
      </c>
      <c r="Y38" s="36">
        <v>9501.9280496732481</v>
      </c>
      <c r="Z38" s="36">
        <v>96526.260934097474</v>
      </c>
      <c r="AA38" s="36">
        <v>758456.83697490033</v>
      </c>
      <c r="AB38" s="37">
        <v>0</v>
      </c>
      <c r="AC38" s="37">
        <v>0</v>
      </c>
      <c r="AD38" s="37">
        <v>0</v>
      </c>
      <c r="AE38" s="37"/>
      <c r="AF38" s="37"/>
      <c r="AG38" s="28">
        <v>-21.06</v>
      </c>
      <c r="AH38" s="29">
        <v>-70.95</v>
      </c>
      <c r="AI38" s="8">
        <v>-303.16000000000003</v>
      </c>
      <c r="AJ38" s="14">
        <v>-12.106666666666667</v>
      </c>
      <c r="AK38" s="14">
        <v>-64.926666666666662</v>
      </c>
      <c r="AL38" s="38">
        <v>-306.87333333333339</v>
      </c>
      <c r="AM38" s="15">
        <v>49.89</v>
      </c>
      <c r="AN38" s="31">
        <v>-0.1895</v>
      </c>
      <c r="AO38" s="31">
        <v>0.93420000000000003</v>
      </c>
      <c r="AP38" s="17">
        <f t="shared" si="2"/>
        <v>7.8575180436413117</v>
      </c>
      <c r="AQ38" s="17">
        <f t="shared" si="3"/>
        <v>6.8340951278646669</v>
      </c>
    </row>
    <row r="39" spans="1:43" x14ac:dyDescent="0.25">
      <c r="A39" s="5" t="s">
        <v>73</v>
      </c>
      <c r="B39" s="5">
        <v>2203661</v>
      </c>
      <c r="C39" s="6">
        <v>44671</v>
      </c>
      <c r="D39" s="7">
        <v>0.5</v>
      </c>
      <c r="E39" s="5" t="s">
        <v>730</v>
      </c>
      <c r="F39" s="5">
        <v>10</v>
      </c>
      <c r="G39" s="8">
        <v>32525634</v>
      </c>
      <c r="H39" s="8">
        <v>5836393</v>
      </c>
      <c r="I39" s="9" t="s">
        <v>65</v>
      </c>
      <c r="J39" s="34">
        <v>241685.53860336001</v>
      </c>
      <c r="K39" s="35">
        <v>0.61066141037774535</v>
      </c>
      <c r="L39" s="35">
        <v>7.3951248362794708E-2</v>
      </c>
      <c r="M39" s="35">
        <v>0.39984068488517566</v>
      </c>
      <c r="N39" s="35">
        <v>1.8426597344076385E-2</v>
      </c>
      <c r="O39" s="35">
        <v>3.5311056361640572E-2</v>
      </c>
      <c r="P39" s="35">
        <v>6.0541066063231327E-2</v>
      </c>
      <c r="Q39" s="35">
        <v>0</v>
      </c>
      <c r="R39" s="35">
        <v>0</v>
      </c>
      <c r="S39" s="35">
        <v>0.16045803564296429</v>
      </c>
      <c r="T39" s="35">
        <v>0</v>
      </c>
      <c r="U39" s="35">
        <v>5.685986474330762E-2</v>
      </c>
      <c r="V39" s="35">
        <v>0.13996883097871712</v>
      </c>
      <c r="W39" s="36">
        <v>104581.32256666203</v>
      </c>
      <c r="X39" s="37">
        <v>0</v>
      </c>
      <c r="Y39" s="36">
        <v>6953.1782065703528</v>
      </c>
      <c r="Z39" s="36">
        <v>111249.08872003258</v>
      </c>
      <c r="AA39" s="36">
        <v>535529.04194620089</v>
      </c>
      <c r="AB39" s="37">
        <v>0</v>
      </c>
      <c r="AC39" s="37">
        <v>0</v>
      </c>
      <c r="AD39" s="37">
        <v>0</v>
      </c>
      <c r="AE39" s="37"/>
      <c r="AF39" s="37"/>
      <c r="AG39" s="28">
        <v>-4.68</v>
      </c>
      <c r="AH39" s="29">
        <v>-66.73</v>
      </c>
      <c r="AI39" s="8">
        <v>-316.49</v>
      </c>
      <c r="AJ39" s="14"/>
      <c r="AK39" s="14"/>
      <c r="AL39" s="9"/>
      <c r="AM39" s="15">
        <v>62.050000000000004</v>
      </c>
      <c r="AN39" s="31">
        <v>273.80279999999999</v>
      </c>
      <c r="AO39" s="31">
        <v>3.0301999999999998</v>
      </c>
      <c r="AP39" s="17">
        <f t="shared" si="2"/>
        <v>4.8137836283216977</v>
      </c>
      <c r="AQ39" s="17">
        <f t="shared" si="3"/>
        <v>10.458132256666202</v>
      </c>
    </row>
    <row r="40" spans="1:43" x14ac:dyDescent="0.25">
      <c r="A40" s="18" t="s">
        <v>74</v>
      </c>
      <c r="B40" s="18">
        <v>2203662</v>
      </c>
      <c r="C40" s="19">
        <v>44671</v>
      </c>
      <c r="D40" s="20">
        <v>0.50347222222222221</v>
      </c>
      <c r="E40" s="18" t="s">
        <v>730</v>
      </c>
      <c r="F40" s="18">
        <v>15</v>
      </c>
      <c r="G40" s="21">
        <v>32525634</v>
      </c>
      <c r="H40" s="21">
        <v>5836403</v>
      </c>
      <c r="I40" s="4" t="s">
        <v>65</v>
      </c>
      <c r="J40" s="40">
        <v>236547.14298980852</v>
      </c>
      <c r="K40" s="41">
        <v>0.72415944860077663</v>
      </c>
      <c r="L40" s="41">
        <v>0.13305699042117594</v>
      </c>
      <c r="M40" s="41">
        <v>0.89658696287936512</v>
      </c>
      <c r="N40" s="41">
        <v>0.20417575594481763</v>
      </c>
      <c r="O40" s="41">
        <v>0.11229200726656048</v>
      </c>
      <c r="P40" s="41">
        <v>8.7232296284599428E-2</v>
      </c>
      <c r="Q40" s="41">
        <v>1.6266287069909537E-2</v>
      </c>
      <c r="R40" s="41">
        <v>2.2614243363864545E-2</v>
      </c>
      <c r="S40" s="41">
        <v>0.13621596097366187</v>
      </c>
      <c r="T40" s="41">
        <v>0</v>
      </c>
      <c r="U40" s="41">
        <v>0.10418327801013591</v>
      </c>
      <c r="V40" s="41">
        <v>0.13348326037056535</v>
      </c>
      <c r="W40" s="42">
        <v>147315.61557212338</v>
      </c>
      <c r="X40" s="43">
        <v>0</v>
      </c>
      <c r="Y40" s="42">
        <v>7049.5973642699764</v>
      </c>
      <c r="Z40" s="42">
        <v>49771.65028488246</v>
      </c>
      <c r="AA40" s="42">
        <v>559313.19316982687</v>
      </c>
      <c r="AB40" s="43">
        <v>0</v>
      </c>
      <c r="AC40" s="43">
        <v>0</v>
      </c>
      <c r="AD40" s="43">
        <v>0</v>
      </c>
      <c r="AE40" s="43"/>
      <c r="AF40" s="43"/>
      <c r="AG40" s="32">
        <v>-10.58</v>
      </c>
      <c r="AH40" s="27">
        <v>-57.1</v>
      </c>
      <c r="AI40" s="21">
        <v>-300.97000000000003</v>
      </c>
      <c r="AJ40" s="26"/>
      <c r="AK40" s="26"/>
      <c r="AL40" s="4"/>
      <c r="AM40" s="26">
        <v>46.52</v>
      </c>
      <c r="AN40" s="25">
        <v>96.135199999999998</v>
      </c>
      <c r="AO40" s="25">
        <v>2.7178</v>
      </c>
      <c r="AP40" s="17">
        <f t="shared" si="2"/>
        <v>11.237585853963768</v>
      </c>
      <c r="AQ40" s="17">
        <f t="shared" si="3"/>
        <v>14.731561557212338</v>
      </c>
    </row>
    <row r="41" spans="1:43" x14ac:dyDescent="0.25">
      <c r="A41" s="5" t="s">
        <v>75</v>
      </c>
      <c r="B41" s="5">
        <v>2203663</v>
      </c>
      <c r="C41" s="6">
        <v>44672</v>
      </c>
      <c r="D41" s="7">
        <v>0.38541666666666669</v>
      </c>
      <c r="E41" s="5" t="s">
        <v>76</v>
      </c>
      <c r="F41" s="5">
        <v>55</v>
      </c>
      <c r="G41" s="8">
        <v>32525931</v>
      </c>
      <c r="H41" s="8">
        <v>5836302</v>
      </c>
      <c r="I41" s="9" t="s">
        <v>77</v>
      </c>
      <c r="J41" s="34">
        <v>9232.8273182990797</v>
      </c>
      <c r="K41" s="35">
        <v>0.13400533212375329</v>
      </c>
      <c r="L41" s="35">
        <v>0.27136105721617493</v>
      </c>
      <c r="M41" s="35">
        <v>0.44985323331611082</v>
      </c>
      <c r="N41" s="35">
        <v>0</v>
      </c>
      <c r="O41" s="35">
        <v>7.9030740447648601E-2</v>
      </c>
      <c r="P41" s="35">
        <v>8.2917601776838795E-2</v>
      </c>
      <c r="Q41" s="35">
        <v>0</v>
      </c>
      <c r="R41" s="35">
        <v>0</v>
      </c>
      <c r="S41" s="35">
        <v>0.17044488605776212</v>
      </c>
      <c r="T41" s="35">
        <v>0</v>
      </c>
      <c r="U41" s="35">
        <v>0.19865796449598117</v>
      </c>
      <c r="V41" s="35">
        <v>0.15735800133007558</v>
      </c>
      <c r="W41" s="36">
        <v>92859.162957256369</v>
      </c>
      <c r="X41" s="37">
        <v>0</v>
      </c>
      <c r="Y41" s="36">
        <v>9875.1613999349047</v>
      </c>
      <c r="Z41" s="36">
        <v>21353.256665059329</v>
      </c>
      <c r="AA41" s="36">
        <v>866677.80694423174</v>
      </c>
      <c r="AB41" s="37">
        <v>0</v>
      </c>
      <c r="AC41" s="37">
        <v>0</v>
      </c>
      <c r="AD41" s="37">
        <v>0</v>
      </c>
      <c r="AE41" s="36">
        <f>AVERAGE(J41:J47,J88:J105)</f>
        <v>1964.0688148535558</v>
      </c>
      <c r="AF41" s="36">
        <f>MEDIAN(J41:J47,J88:J105)</f>
        <v>708</v>
      </c>
      <c r="AG41" s="28">
        <v>-23.19</v>
      </c>
      <c r="AH41" s="29">
        <v>-87.55</v>
      </c>
      <c r="AI41" s="8">
        <v>-330.62</v>
      </c>
      <c r="AJ41" s="14">
        <v>-23.576000000000001</v>
      </c>
      <c r="AK41" s="14">
        <v>-85.355999999999995</v>
      </c>
      <c r="AL41" s="38">
        <v>-222.82000000000002</v>
      </c>
      <c r="AM41" s="15">
        <v>64.36</v>
      </c>
      <c r="AN41" s="31">
        <v>-0.88680000000000003</v>
      </c>
      <c r="AO41" s="31">
        <v>4.5834999999999999</v>
      </c>
      <c r="AP41" s="17">
        <f t="shared" si="2"/>
        <v>40.587617174217286</v>
      </c>
      <c r="AQ41" s="17">
        <f t="shared" si="3"/>
        <v>9.2859162957256363</v>
      </c>
    </row>
    <row r="42" spans="1:43" x14ac:dyDescent="0.25">
      <c r="A42" s="5" t="s">
        <v>78</v>
      </c>
      <c r="B42" s="5">
        <v>2203664</v>
      </c>
      <c r="C42" s="6">
        <v>44672</v>
      </c>
      <c r="D42" s="7">
        <v>0.39305555555555555</v>
      </c>
      <c r="E42" s="5" t="s">
        <v>76</v>
      </c>
      <c r="F42" s="5">
        <v>50</v>
      </c>
      <c r="G42" s="8">
        <v>32525926</v>
      </c>
      <c r="H42" s="8">
        <v>5836307</v>
      </c>
      <c r="I42" s="39" t="s">
        <v>77</v>
      </c>
      <c r="J42" s="34">
        <v>597.22298217426305</v>
      </c>
      <c r="K42" s="35">
        <v>2.4737730887873462E-2</v>
      </c>
      <c r="L42" s="35">
        <v>5.1904595813875035E-2</v>
      </c>
      <c r="M42" s="35">
        <v>6.4008966681936105E-2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0.16505281807948799</v>
      </c>
      <c r="T42" s="35">
        <v>0</v>
      </c>
      <c r="U42" s="35">
        <v>2.5678665329967605E-2</v>
      </c>
      <c r="V42" s="35">
        <v>3.2281072386569964E-2</v>
      </c>
      <c r="W42" s="36">
        <v>45829.260655396072</v>
      </c>
      <c r="X42" s="37">
        <v>0</v>
      </c>
      <c r="Y42" s="36">
        <v>9677.4171051544836</v>
      </c>
      <c r="Z42" s="36">
        <v>142048.2101093622</v>
      </c>
      <c r="AA42" s="36">
        <v>801847.33597466641</v>
      </c>
      <c r="AB42" s="37">
        <v>0</v>
      </c>
      <c r="AC42" s="37">
        <v>0</v>
      </c>
      <c r="AD42" s="37">
        <v>0</v>
      </c>
      <c r="AE42" s="37"/>
      <c r="AF42" s="37"/>
      <c r="AG42" s="28">
        <v>-23.89</v>
      </c>
      <c r="AH42" s="29">
        <v>-97.53</v>
      </c>
      <c r="AI42" s="8"/>
      <c r="AJ42" s="14"/>
      <c r="AK42" s="14"/>
      <c r="AL42" s="39"/>
      <c r="AM42" s="14">
        <v>73.64</v>
      </c>
      <c r="AN42" s="13">
        <v>-0.41710000000000003</v>
      </c>
      <c r="AO42" s="13">
        <v>6.1856</v>
      </c>
      <c r="AP42" s="17">
        <f t="shared" si="2"/>
        <v>5.6448957389700878</v>
      </c>
      <c r="AQ42" s="17">
        <f t="shared" si="3"/>
        <v>4.5829260655396071</v>
      </c>
    </row>
    <row r="43" spans="1:43" x14ac:dyDescent="0.25">
      <c r="A43" s="5" t="s">
        <v>79</v>
      </c>
      <c r="B43" s="5">
        <v>2203665</v>
      </c>
      <c r="C43" s="6">
        <v>44672</v>
      </c>
      <c r="D43" s="7">
        <v>0.39583333333333331</v>
      </c>
      <c r="E43" s="5" t="s">
        <v>76</v>
      </c>
      <c r="F43" s="5">
        <v>50</v>
      </c>
      <c r="G43" s="8">
        <v>32525936</v>
      </c>
      <c r="H43" s="8">
        <v>5836307</v>
      </c>
      <c r="I43" s="39" t="s">
        <v>77</v>
      </c>
      <c r="J43" s="34">
        <v>4205.7585598831129</v>
      </c>
      <c r="K43" s="35">
        <v>0.15635375965311762</v>
      </c>
      <c r="L43" s="35">
        <v>4.5525105497655038E-2</v>
      </c>
      <c r="M43" s="35">
        <v>0.3065960296230299</v>
      </c>
      <c r="N43" s="35">
        <v>0</v>
      </c>
      <c r="O43" s="35">
        <v>3.4399323537873804E-2</v>
      </c>
      <c r="P43" s="35">
        <v>4.0807101611132192E-2</v>
      </c>
      <c r="Q43" s="35">
        <v>0</v>
      </c>
      <c r="R43" s="35">
        <v>0</v>
      </c>
      <c r="S43" s="35">
        <v>0.23128652609167916</v>
      </c>
      <c r="T43" s="35">
        <v>0</v>
      </c>
      <c r="U43" s="35">
        <v>7.2033587912861852E-2</v>
      </c>
      <c r="V43" s="35">
        <v>6.4133940771438025E-2</v>
      </c>
      <c r="W43" s="36">
        <v>91397.343569372606</v>
      </c>
      <c r="X43" s="37">
        <v>0</v>
      </c>
      <c r="Y43" s="36">
        <v>10058.997649791234</v>
      </c>
      <c r="Z43" s="36">
        <v>43321.083173512103</v>
      </c>
      <c r="AA43" s="36">
        <v>851015.71166659868</v>
      </c>
      <c r="AB43" s="37">
        <v>0</v>
      </c>
      <c r="AC43" s="37">
        <v>0</v>
      </c>
      <c r="AD43" s="37">
        <v>0</v>
      </c>
      <c r="AE43" s="37"/>
      <c r="AF43" s="37"/>
      <c r="AG43" s="28">
        <v>-23.4</v>
      </c>
      <c r="AH43" s="29">
        <v>-83.86</v>
      </c>
      <c r="AI43" s="8">
        <v>-180.57</v>
      </c>
      <c r="AJ43" s="14"/>
      <c r="AK43" s="14"/>
      <c r="AL43" s="39"/>
      <c r="AM43" s="14">
        <v>60.46</v>
      </c>
      <c r="AN43" s="13">
        <v>-0.58809999999999996</v>
      </c>
      <c r="AO43" s="13">
        <v>10.257899999999999</v>
      </c>
      <c r="AP43" s="17">
        <f t="shared" si="2"/>
        <v>19.644377502244378</v>
      </c>
      <c r="AQ43" s="17">
        <f t="shared" si="3"/>
        <v>9.1397343569372609</v>
      </c>
    </row>
    <row r="44" spans="1:43" x14ac:dyDescent="0.25">
      <c r="A44" s="5" t="s">
        <v>80</v>
      </c>
      <c r="B44" s="5">
        <v>2203666</v>
      </c>
      <c r="C44" s="6">
        <v>44672</v>
      </c>
      <c r="D44" s="7">
        <v>0.39930555555555558</v>
      </c>
      <c r="E44" s="5" t="s">
        <v>76</v>
      </c>
      <c r="F44" s="5">
        <v>40</v>
      </c>
      <c r="G44" s="8">
        <v>32525936</v>
      </c>
      <c r="H44" s="8">
        <v>5836297</v>
      </c>
      <c r="I44" s="9" t="s">
        <v>77</v>
      </c>
      <c r="J44" s="34">
        <v>46.022589124179497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0.24136291372915186</v>
      </c>
      <c r="T44" s="35">
        <v>0</v>
      </c>
      <c r="U44" s="35">
        <v>0</v>
      </c>
      <c r="V44" s="35">
        <v>0</v>
      </c>
      <c r="W44" s="36">
        <v>12118.579503896741</v>
      </c>
      <c r="X44" s="37">
        <v>0</v>
      </c>
      <c r="Y44" s="36">
        <v>9506.4495044330761</v>
      </c>
      <c r="Z44" s="36">
        <v>197755.27486731808</v>
      </c>
      <c r="AA44" s="36">
        <v>780573.24834704516</v>
      </c>
      <c r="AB44" s="37">
        <v>0</v>
      </c>
      <c r="AC44" s="37">
        <v>0</v>
      </c>
      <c r="AD44" s="37">
        <v>0</v>
      </c>
      <c r="AE44" s="37"/>
      <c r="AF44" s="37"/>
      <c r="AG44" s="28">
        <v>-24.19</v>
      </c>
      <c r="AH44" s="29">
        <v>-66.47</v>
      </c>
      <c r="AI44" s="8"/>
      <c r="AJ44" s="14"/>
      <c r="AK44" s="14"/>
      <c r="AL44" s="9"/>
      <c r="AM44" s="15">
        <v>42.28</v>
      </c>
      <c r="AN44" s="31">
        <v>-0.32850000000000001</v>
      </c>
      <c r="AO44" s="31">
        <v>11.664300000000001</v>
      </c>
      <c r="AP44" s="17">
        <f t="shared" si="2"/>
        <v>3.9471677752755925</v>
      </c>
      <c r="AQ44" s="17">
        <f t="shared" si="3"/>
        <v>1.211857950389674</v>
      </c>
    </row>
    <row r="45" spans="1:43" x14ac:dyDescent="0.25">
      <c r="A45" s="18" t="s">
        <v>81</v>
      </c>
      <c r="B45" s="18">
        <v>2203667</v>
      </c>
      <c r="C45" s="19">
        <v>44672</v>
      </c>
      <c r="D45" s="20">
        <v>0.40277777777777773</v>
      </c>
      <c r="E45" s="18" t="s">
        <v>76</v>
      </c>
      <c r="F45" s="18">
        <v>43</v>
      </c>
      <c r="G45" s="21">
        <v>32525926</v>
      </c>
      <c r="H45" s="21">
        <v>5836297</v>
      </c>
      <c r="I45" s="4" t="s">
        <v>77</v>
      </c>
      <c r="J45" s="40">
        <v>4394.6055341895126</v>
      </c>
      <c r="K45" s="41">
        <v>4.7175806838712052E-2</v>
      </c>
      <c r="L45" s="41">
        <v>8.7089449790544574E-2</v>
      </c>
      <c r="M45" s="41">
        <v>0.10911551451631205</v>
      </c>
      <c r="N45" s="41">
        <v>0</v>
      </c>
      <c r="O45" s="41">
        <v>0</v>
      </c>
      <c r="P45" s="41">
        <v>1.9998503600460099E-2</v>
      </c>
      <c r="Q45" s="41">
        <v>0</v>
      </c>
      <c r="R45" s="41">
        <v>0</v>
      </c>
      <c r="S45" s="41">
        <v>0.28373457764529003</v>
      </c>
      <c r="T45" s="41">
        <v>0</v>
      </c>
      <c r="U45" s="41">
        <v>4.0942946370147011E-2</v>
      </c>
      <c r="V45" s="41">
        <v>7.5015799159848476E-2</v>
      </c>
      <c r="W45" s="42">
        <v>68455.262399057901</v>
      </c>
      <c r="X45" s="43">
        <v>0</v>
      </c>
      <c r="Y45" s="42">
        <v>10033.998467274425</v>
      </c>
      <c r="Z45" s="42">
        <v>80140.434337458573</v>
      </c>
      <c r="AA45" s="42">
        <v>836974.76315894851</v>
      </c>
      <c r="AB45" s="43">
        <v>0</v>
      </c>
      <c r="AC45" s="43">
        <v>0</v>
      </c>
      <c r="AD45" s="43">
        <v>0</v>
      </c>
      <c r="AE45" s="43"/>
      <c r="AF45" s="43"/>
      <c r="AG45" s="32">
        <v>-23.21</v>
      </c>
      <c r="AH45" s="27">
        <v>-91.37</v>
      </c>
      <c r="AI45" s="21">
        <v>-157.27000000000001</v>
      </c>
      <c r="AJ45" s="26"/>
      <c r="AK45" s="26"/>
      <c r="AL45" s="4"/>
      <c r="AM45" s="26">
        <v>68.16</v>
      </c>
      <c r="AN45" s="25">
        <v>-8.3000000000000001E-3</v>
      </c>
      <c r="AO45" s="25">
        <v>4.8404999999999996</v>
      </c>
      <c r="AP45" s="17">
        <f t="shared" si="2"/>
        <v>10.443851098118353</v>
      </c>
      <c r="AQ45" s="17">
        <f t="shared" si="3"/>
        <v>6.8455262399057899</v>
      </c>
    </row>
    <row r="46" spans="1:43" x14ac:dyDescent="0.25">
      <c r="A46" s="5" t="s">
        <v>82</v>
      </c>
      <c r="B46" s="5">
        <v>2203668</v>
      </c>
      <c r="C46" s="6">
        <v>44672</v>
      </c>
      <c r="D46" s="7">
        <v>0.49305555555555558</v>
      </c>
      <c r="E46" s="5" t="s">
        <v>731</v>
      </c>
      <c r="F46" s="5">
        <v>52</v>
      </c>
      <c r="G46" s="8">
        <v>32525916</v>
      </c>
      <c r="H46" s="8">
        <v>5836359</v>
      </c>
      <c r="I46" s="9" t="s">
        <v>77</v>
      </c>
      <c r="J46" s="34">
        <v>4771.7501244344076</v>
      </c>
      <c r="K46" s="35">
        <v>8.9519405291729262E-2</v>
      </c>
      <c r="L46" s="35">
        <v>5.6795340823776262E-2</v>
      </c>
      <c r="M46" s="35">
        <v>0.23964583030145872</v>
      </c>
      <c r="N46" s="35">
        <v>2.8249560516813231E-2</v>
      </c>
      <c r="O46" s="35">
        <v>2.8866807535971727E-2</v>
      </c>
      <c r="P46" s="35">
        <v>4.9141762809157719E-2</v>
      </c>
      <c r="Q46" s="35">
        <v>0</v>
      </c>
      <c r="R46" s="35">
        <v>0</v>
      </c>
      <c r="S46" s="35">
        <v>0.25981023332775838</v>
      </c>
      <c r="T46" s="35">
        <v>0</v>
      </c>
      <c r="U46" s="35">
        <v>0.10124582587489467</v>
      </c>
      <c r="V46" s="35">
        <v>8.227415252503123E-2</v>
      </c>
      <c r="W46" s="36">
        <v>64905.895506796485</v>
      </c>
      <c r="X46" s="37">
        <v>0</v>
      </c>
      <c r="Y46" s="36">
        <v>10168.393712192887</v>
      </c>
      <c r="Z46" s="36">
        <v>63028.446843685517</v>
      </c>
      <c r="AA46" s="36">
        <v>857124.25736234651</v>
      </c>
      <c r="AB46" s="37">
        <v>0</v>
      </c>
      <c r="AC46" s="37">
        <v>0</v>
      </c>
      <c r="AD46" s="37">
        <v>0</v>
      </c>
      <c r="AE46" s="37"/>
      <c r="AF46" s="37"/>
      <c r="AG46" s="28">
        <v>-23.69</v>
      </c>
      <c r="AH46" s="29">
        <v>-102.6</v>
      </c>
      <c r="AI46" s="8">
        <v>-202.66</v>
      </c>
      <c r="AJ46" s="14">
        <v>-23.41</v>
      </c>
      <c r="AK46" s="14">
        <v>-99.084999999999994</v>
      </c>
      <c r="AL46" s="38">
        <v>-181.79500000000002</v>
      </c>
      <c r="AM46" s="15">
        <v>78.91</v>
      </c>
      <c r="AN46" s="31">
        <v>-9.9500000000000005E-2</v>
      </c>
      <c r="AO46" s="31">
        <v>10.3116</v>
      </c>
      <c r="AP46" s="17">
        <f t="shared" si="2"/>
        <v>13.599006484930023</v>
      </c>
      <c r="AQ46" s="17">
        <f t="shared" si="3"/>
        <v>6.4905895506796485</v>
      </c>
    </row>
    <row r="47" spans="1:43" x14ac:dyDescent="0.25">
      <c r="A47" s="18" t="s">
        <v>83</v>
      </c>
      <c r="B47" s="18">
        <v>2203669</v>
      </c>
      <c r="C47" s="19">
        <v>44672</v>
      </c>
      <c r="D47" s="20">
        <v>0.51388888888888895</v>
      </c>
      <c r="E47" s="18" t="s">
        <v>731</v>
      </c>
      <c r="F47" s="18">
        <v>48</v>
      </c>
      <c r="G47" s="21">
        <v>32525926</v>
      </c>
      <c r="H47" s="21">
        <v>5836349</v>
      </c>
      <c r="I47" s="4" t="s">
        <v>77</v>
      </c>
      <c r="J47" s="40">
        <v>4161.4232632343419</v>
      </c>
      <c r="K47" s="41">
        <v>5.9439279378723654E-2</v>
      </c>
      <c r="L47" s="41">
        <v>4.6219317957893469E-2</v>
      </c>
      <c r="M47" s="41">
        <v>9.6294806094010588E-2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0.20035037937720995</v>
      </c>
      <c r="T47" s="41">
        <v>0</v>
      </c>
      <c r="U47" s="41">
        <v>2.9370972440651157E-2</v>
      </c>
      <c r="V47" s="41">
        <v>4.5333954772735864E-2</v>
      </c>
      <c r="W47" s="42">
        <v>28654.67199776421</v>
      </c>
      <c r="X47" s="43">
        <v>0</v>
      </c>
      <c r="Y47" s="42">
        <v>9861.7804142105997</v>
      </c>
      <c r="Z47" s="42">
        <v>143587.79682495844</v>
      </c>
      <c r="AA47" s="42">
        <v>813733.644026906</v>
      </c>
      <c r="AB47" s="43">
        <v>0</v>
      </c>
      <c r="AC47" s="43">
        <v>0</v>
      </c>
      <c r="AD47" s="43">
        <v>0</v>
      </c>
      <c r="AE47" s="43"/>
      <c r="AF47" s="43"/>
      <c r="AG47" s="32">
        <v>-23.13</v>
      </c>
      <c r="AH47" s="27">
        <v>-95.57</v>
      </c>
      <c r="AI47" s="21">
        <v>-160.93</v>
      </c>
      <c r="AJ47" s="26"/>
      <c r="AK47" s="26"/>
      <c r="AL47" s="4"/>
      <c r="AM47" s="26">
        <v>72.44</v>
      </c>
      <c r="AN47" s="25">
        <v>-7.6399999999999996E-2</v>
      </c>
      <c r="AO47" s="25">
        <v>11.243600000000001</v>
      </c>
      <c r="AP47" s="17">
        <f t="shared" si="2"/>
        <v>5.6671504265706707</v>
      </c>
      <c r="AQ47" s="17">
        <f t="shared" si="3"/>
        <v>2.8654671997764209</v>
      </c>
    </row>
    <row r="48" spans="1:43" x14ac:dyDescent="0.25">
      <c r="A48" s="5" t="s">
        <v>84</v>
      </c>
      <c r="B48" s="5">
        <v>2203842</v>
      </c>
      <c r="C48" s="6">
        <v>44678</v>
      </c>
      <c r="D48" s="7">
        <v>0.41666666666666669</v>
      </c>
      <c r="E48" s="5" t="s">
        <v>85</v>
      </c>
      <c r="F48" s="5">
        <v>66</v>
      </c>
      <c r="G48" s="8">
        <v>32525498</v>
      </c>
      <c r="H48" s="8">
        <v>5836366</v>
      </c>
      <c r="I48" s="9" t="s">
        <v>65</v>
      </c>
      <c r="J48" s="34">
        <v>242968.99840633204</v>
      </c>
      <c r="K48" s="35">
        <v>0.47292937459173995</v>
      </c>
      <c r="L48" s="35">
        <v>9.7033788953746009E-2</v>
      </c>
      <c r="M48" s="35">
        <v>0.8931301197850301</v>
      </c>
      <c r="N48" s="35">
        <v>0</v>
      </c>
      <c r="O48" s="35">
        <v>6.761505929135854E-2</v>
      </c>
      <c r="P48" s="35">
        <v>6.4839230184142282E-2</v>
      </c>
      <c r="Q48" s="35">
        <v>0</v>
      </c>
      <c r="R48" s="35">
        <v>0</v>
      </c>
      <c r="S48" s="35">
        <v>0.3579561385340444</v>
      </c>
      <c r="T48" s="35">
        <v>0</v>
      </c>
      <c r="U48" s="35">
        <v>6.2835441760539679E-2</v>
      </c>
      <c r="V48" s="35">
        <v>8.1517543056110114E-2</v>
      </c>
      <c r="W48" s="36">
        <v>113296.98562686949</v>
      </c>
      <c r="X48" s="37">
        <v>0</v>
      </c>
      <c r="Y48" s="36">
        <v>6740.1664054691346</v>
      </c>
      <c r="Z48" s="36">
        <v>112749.41161470169</v>
      </c>
      <c r="AA48" s="36">
        <v>524241.81955317536</v>
      </c>
      <c r="AB48" s="37">
        <v>0</v>
      </c>
      <c r="AC48" s="37">
        <v>0</v>
      </c>
      <c r="AD48" s="37">
        <v>0</v>
      </c>
      <c r="AE48" s="36">
        <f>AVERAGE(J48:J75,J31:J40,J78:J82)</f>
        <v>315380.35244158324</v>
      </c>
      <c r="AF48" s="36">
        <f>MEDIAN(J48:J75,J31:J40,J78:J82)</f>
        <v>281984.81930540409</v>
      </c>
      <c r="AG48" s="13">
        <v>-10.92</v>
      </c>
      <c r="AH48" s="13">
        <v>-78.989999999999995</v>
      </c>
      <c r="AI48" s="8">
        <v>-329.5</v>
      </c>
      <c r="AJ48" s="14">
        <v>-13.007999999999999</v>
      </c>
      <c r="AK48" s="14">
        <v>-66.083999999999989</v>
      </c>
      <c r="AL48" s="38">
        <v>-332.12</v>
      </c>
      <c r="AM48" s="15">
        <v>68.069999999999993</v>
      </c>
      <c r="AN48" s="31">
        <v>-0.72950000000000004</v>
      </c>
      <c r="AO48" s="31">
        <v>2.3304999999999998</v>
      </c>
      <c r="AP48" s="17">
        <f t="shared" si="2"/>
        <v>4.6496191159264386</v>
      </c>
      <c r="AQ48" s="17">
        <f t="shared" si="3"/>
        <v>11.329698562686948</v>
      </c>
    </row>
    <row r="49" spans="1:43" x14ac:dyDescent="0.25">
      <c r="A49" s="5" t="s">
        <v>86</v>
      </c>
      <c r="B49" s="5">
        <v>2203843</v>
      </c>
      <c r="C49" s="6">
        <v>44678</v>
      </c>
      <c r="D49" s="7">
        <v>0.4201388888888889</v>
      </c>
      <c r="E49" s="5" t="s">
        <v>85</v>
      </c>
      <c r="F49" s="5">
        <v>55</v>
      </c>
      <c r="G49" s="8">
        <v>32525503</v>
      </c>
      <c r="H49" s="8">
        <v>5836361</v>
      </c>
      <c r="I49" s="9" t="s">
        <v>65</v>
      </c>
      <c r="J49" s="34">
        <v>243609.18415468649</v>
      </c>
      <c r="K49" s="35">
        <v>0.81802349858072965</v>
      </c>
      <c r="L49" s="35">
        <v>5.149044238305573E-2</v>
      </c>
      <c r="M49" s="35">
        <v>0.8320855385000907</v>
      </c>
      <c r="N49" s="35">
        <v>0</v>
      </c>
      <c r="O49" s="35">
        <v>0.10896546864767492</v>
      </c>
      <c r="P49" s="35">
        <v>9.3629608099541531E-2</v>
      </c>
      <c r="Q49" s="35">
        <v>0</v>
      </c>
      <c r="R49" s="35">
        <v>0</v>
      </c>
      <c r="S49" s="35">
        <v>0.35410332309219106</v>
      </c>
      <c r="T49" s="35">
        <v>0</v>
      </c>
      <c r="U49" s="35">
        <v>0.14571603757425353</v>
      </c>
      <c r="V49" s="35">
        <v>6.8152935765257217E-2</v>
      </c>
      <c r="W49" s="36">
        <v>132730.02060481478</v>
      </c>
      <c r="X49" s="37">
        <v>0</v>
      </c>
      <c r="Y49" s="36">
        <v>6033.8503037823766</v>
      </c>
      <c r="Z49" s="36">
        <v>115631.57420521569</v>
      </c>
      <c r="AA49" s="36">
        <v>501992.06596603815</v>
      </c>
      <c r="AB49" s="37">
        <v>0</v>
      </c>
      <c r="AC49" s="37">
        <v>0</v>
      </c>
      <c r="AD49" s="37">
        <v>0</v>
      </c>
      <c r="AE49" s="37"/>
      <c r="AF49" s="37"/>
      <c r="AG49" s="13">
        <v>-9.34</v>
      </c>
      <c r="AH49" s="13">
        <v>-62.47</v>
      </c>
      <c r="AI49" s="8">
        <v>-330.6</v>
      </c>
      <c r="AJ49" s="14"/>
      <c r="AK49" s="14"/>
      <c r="AL49" s="9"/>
      <c r="AM49" s="15">
        <v>53.129999999999995</v>
      </c>
      <c r="AN49" s="31">
        <v>6.8348000000000004</v>
      </c>
      <c r="AO49" s="31">
        <v>1.2686999999999999</v>
      </c>
      <c r="AP49" s="17">
        <f t="shared" si="2"/>
        <v>4.3413061650024245</v>
      </c>
      <c r="AQ49" s="17">
        <f t="shared" si="3"/>
        <v>13.273002060481478</v>
      </c>
    </row>
    <row r="50" spans="1:43" x14ac:dyDescent="0.25">
      <c r="A50" s="5" t="s">
        <v>87</v>
      </c>
      <c r="B50" s="5">
        <v>2203844</v>
      </c>
      <c r="C50" s="6">
        <v>44678</v>
      </c>
      <c r="D50" s="7">
        <v>0.43402777777777773</v>
      </c>
      <c r="E50" s="5" t="s">
        <v>85</v>
      </c>
      <c r="F50" s="5">
        <v>52</v>
      </c>
      <c r="G50" s="8">
        <v>32525503</v>
      </c>
      <c r="H50" s="8">
        <v>5836371</v>
      </c>
      <c r="I50" s="9" t="s">
        <v>65</v>
      </c>
      <c r="J50" s="34">
        <v>450893.56600005133</v>
      </c>
      <c r="K50" s="35">
        <v>2.134810226072684</v>
      </c>
      <c r="L50" s="35">
        <v>7.6015888401151671E-2</v>
      </c>
      <c r="M50" s="35">
        <v>1.115644860250731</v>
      </c>
      <c r="N50" s="35">
        <v>0</v>
      </c>
      <c r="O50" s="35">
        <v>8.8223195876094687E-2</v>
      </c>
      <c r="P50" s="35">
        <v>0.29715504767952938</v>
      </c>
      <c r="Q50" s="35">
        <v>0</v>
      </c>
      <c r="R50" s="35">
        <v>0</v>
      </c>
      <c r="S50" s="35">
        <v>0.35387107576182891</v>
      </c>
      <c r="T50" s="35">
        <v>0</v>
      </c>
      <c r="U50" s="35">
        <v>0.36268659007901288</v>
      </c>
      <c r="V50" s="35">
        <v>0.30823706217490415</v>
      </c>
      <c r="W50" s="36">
        <v>151664.626597934</v>
      </c>
      <c r="X50" s="37">
        <v>0</v>
      </c>
      <c r="Y50" s="36">
        <v>5392.0451761130653</v>
      </c>
      <c r="Z50" s="36">
        <v>15844.518758206341</v>
      </c>
      <c r="AA50" s="36">
        <v>376199.45620652172</v>
      </c>
      <c r="AB50" s="37">
        <v>0</v>
      </c>
      <c r="AC50" s="37">
        <v>0</v>
      </c>
      <c r="AD50" s="37">
        <v>0</v>
      </c>
      <c r="AE50" s="37"/>
      <c r="AF50" s="37"/>
      <c r="AG50" s="13">
        <v>-18.329999999999998</v>
      </c>
      <c r="AH50" s="13">
        <v>-62.59</v>
      </c>
      <c r="AI50" s="8">
        <v>-322.39999999999998</v>
      </c>
      <c r="AJ50" s="14"/>
      <c r="AK50" s="14"/>
      <c r="AL50" s="9"/>
      <c r="AM50" s="15">
        <v>44.260000000000005</v>
      </c>
      <c r="AN50" s="31">
        <v>-0.89470000000000005</v>
      </c>
      <c r="AO50" s="31">
        <v>3.1425999999999998</v>
      </c>
      <c r="AP50" s="17">
        <f t="shared" si="2"/>
        <v>23.743192327105358</v>
      </c>
      <c r="AQ50" s="17">
        <f t="shared" si="3"/>
        <v>15.1664626597934</v>
      </c>
    </row>
    <row r="51" spans="1:43" x14ac:dyDescent="0.25">
      <c r="A51" s="5" t="s">
        <v>88</v>
      </c>
      <c r="B51" s="5">
        <v>2203845</v>
      </c>
      <c r="C51" s="6">
        <v>44678</v>
      </c>
      <c r="D51" s="7">
        <v>0.4375</v>
      </c>
      <c r="E51" s="5" t="s">
        <v>85</v>
      </c>
      <c r="F51" s="5">
        <v>53</v>
      </c>
      <c r="G51" s="8">
        <v>32525493</v>
      </c>
      <c r="H51" s="8">
        <v>5836371</v>
      </c>
      <c r="I51" s="9" t="s">
        <v>65</v>
      </c>
      <c r="J51" s="34">
        <v>187082.02217638303</v>
      </c>
      <c r="K51" s="35">
        <v>0.48244275990058205</v>
      </c>
      <c r="L51" s="35">
        <v>4.5121521030279006E-2</v>
      </c>
      <c r="M51" s="35">
        <v>0.73115251993765551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0.31869229209861077</v>
      </c>
      <c r="T51" s="35">
        <v>0</v>
      </c>
      <c r="U51" s="35">
        <v>4.4754532474010726E-2</v>
      </c>
      <c r="V51" s="35">
        <v>8.4349137888187112E-2</v>
      </c>
      <c r="W51" s="36">
        <v>103117.64551518319</v>
      </c>
      <c r="X51" s="37">
        <v>0</v>
      </c>
      <c r="Y51" s="36">
        <v>7741.9201773718869</v>
      </c>
      <c r="Z51" s="36">
        <v>85956.527345486393</v>
      </c>
      <c r="AA51" s="36">
        <v>616099.26284878072</v>
      </c>
      <c r="AB51" s="37">
        <v>0</v>
      </c>
      <c r="AC51" s="37">
        <v>0</v>
      </c>
      <c r="AD51" s="37">
        <v>0</v>
      </c>
      <c r="AE51" s="37"/>
      <c r="AF51" s="37"/>
      <c r="AG51" s="13">
        <v>-16.28</v>
      </c>
      <c r="AH51" s="13">
        <v>-68.86</v>
      </c>
      <c r="AI51" s="8">
        <v>-333.1</v>
      </c>
      <c r="AJ51" s="14"/>
      <c r="AK51" s="14"/>
      <c r="AL51" s="9"/>
      <c r="AM51" s="15">
        <v>52.58</v>
      </c>
      <c r="AN51" s="31">
        <v>-1.4242999999999999</v>
      </c>
      <c r="AO51" s="31">
        <v>3.1103999999999998</v>
      </c>
      <c r="AP51" s="17">
        <f t="shared" si="2"/>
        <v>7.1675680937235109</v>
      </c>
      <c r="AQ51" s="17">
        <f t="shared" si="3"/>
        <v>10.311764551518319</v>
      </c>
    </row>
    <row r="52" spans="1:43" x14ac:dyDescent="0.25">
      <c r="A52" s="5" t="s">
        <v>89</v>
      </c>
      <c r="B52" s="5">
        <v>2203846</v>
      </c>
      <c r="C52" s="6">
        <v>44678</v>
      </c>
      <c r="D52" s="7">
        <v>0.44166666666666665</v>
      </c>
      <c r="E52" s="5" t="s">
        <v>85</v>
      </c>
      <c r="F52" s="5">
        <v>50</v>
      </c>
      <c r="G52" s="8">
        <v>32525493</v>
      </c>
      <c r="H52" s="8">
        <v>5836361</v>
      </c>
      <c r="I52" s="9" t="s">
        <v>65</v>
      </c>
      <c r="J52" s="34">
        <v>307004.24251518177</v>
      </c>
      <c r="K52" s="35">
        <v>0.51706042065833668</v>
      </c>
      <c r="L52" s="35">
        <v>6.3736705010833089E-2</v>
      </c>
      <c r="M52" s="35">
        <v>0.87041828579038427</v>
      </c>
      <c r="N52" s="35">
        <v>0</v>
      </c>
      <c r="O52" s="35">
        <v>6.3799746132489829E-2</v>
      </c>
      <c r="P52" s="35">
        <v>4.4130129637963103E-2</v>
      </c>
      <c r="Q52" s="35">
        <v>0</v>
      </c>
      <c r="R52" s="35">
        <v>0</v>
      </c>
      <c r="S52" s="35">
        <v>0.4106125753957226</v>
      </c>
      <c r="T52" s="35">
        <v>0</v>
      </c>
      <c r="U52" s="35">
        <v>0.14100703599538653</v>
      </c>
      <c r="V52" s="35">
        <v>0.11258598031180919</v>
      </c>
      <c r="W52" s="36">
        <v>140488.99583294429</v>
      </c>
      <c r="X52" s="37">
        <v>0</v>
      </c>
      <c r="Y52" s="36">
        <v>5514.9084647718773</v>
      </c>
      <c r="Z52" s="36">
        <v>99735.346845292355</v>
      </c>
      <c r="AA52" s="36">
        <v>447253.87670585688</v>
      </c>
      <c r="AB52" s="37">
        <v>0</v>
      </c>
      <c r="AC52" s="37">
        <v>0</v>
      </c>
      <c r="AD52" s="37">
        <v>0</v>
      </c>
      <c r="AE52" s="37"/>
      <c r="AF52" s="37"/>
      <c r="AG52" s="13">
        <v>-10.17</v>
      </c>
      <c r="AH52" s="13">
        <v>-57.51</v>
      </c>
      <c r="AI52" s="8">
        <v>-345</v>
      </c>
      <c r="AJ52" s="14"/>
      <c r="AK52" s="14"/>
      <c r="AL52" s="9"/>
      <c r="AM52" s="15">
        <v>47.339999999999996</v>
      </c>
      <c r="AN52" s="31">
        <v>-1.7826</v>
      </c>
      <c r="AO52" s="31">
        <v>3.4942000000000002</v>
      </c>
      <c r="AP52" s="17">
        <f t="shared" si="2"/>
        <v>4.484406891366497</v>
      </c>
      <c r="AQ52" s="17">
        <f t="shared" si="3"/>
        <v>14.048899583294428</v>
      </c>
    </row>
    <row r="53" spans="1:43" x14ac:dyDescent="0.25">
      <c r="A53" s="5" t="s">
        <v>90</v>
      </c>
      <c r="B53" s="5">
        <v>2203847</v>
      </c>
      <c r="C53" s="6">
        <v>44678</v>
      </c>
      <c r="D53" s="7">
        <v>0.5493055555555556</v>
      </c>
      <c r="E53" s="5" t="s">
        <v>730</v>
      </c>
      <c r="F53" s="5">
        <v>20</v>
      </c>
      <c r="G53" s="8">
        <v>32525634</v>
      </c>
      <c r="H53" s="8">
        <v>5836393</v>
      </c>
      <c r="I53" s="9" t="s">
        <v>65</v>
      </c>
      <c r="J53" s="34">
        <v>281984.81930540409</v>
      </c>
      <c r="K53" s="35">
        <v>0.87985513222440936</v>
      </c>
      <c r="L53" s="35">
        <v>6.1008034294996009E-2</v>
      </c>
      <c r="M53" s="35">
        <v>0.49574333835396184</v>
      </c>
      <c r="N53" s="35">
        <v>0</v>
      </c>
      <c r="O53" s="35">
        <v>8.3400210381853371E-2</v>
      </c>
      <c r="P53" s="35">
        <v>3.8529036868276224E-2</v>
      </c>
      <c r="Q53" s="35">
        <v>0</v>
      </c>
      <c r="R53" s="35">
        <v>0</v>
      </c>
      <c r="S53" s="35">
        <v>0.23144580048111393</v>
      </c>
      <c r="T53" s="35">
        <v>0</v>
      </c>
      <c r="U53" s="35">
        <v>6.1183458048500068E-2</v>
      </c>
      <c r="V53" s="35">
        <v>7.2568615614244894E-2</v>
      </c>
      <c r="W53" s="36">
        <v>122491.55662809419</v>
      </c>
      <c r="X53" s="37">
        <v>0</v>
      </c>
      <c r="Y53" s="36">
        <v>6279.283499889123</v>
      </c>
      <c r="Z53" s="36">
        <v>96596.446348056124</v>
      </c>
      <c r="AA53" s="36">
        <v>492645.23832964984</v>
      </c>
      <c r="AB53" s="37">
        <v>0</v>
      </c>
      <c r="AC53" s="37">
        <v>0</v>
      </c>
      <c r="AD53" s="37">
        <v>0</v>
      </c>
      <c r="AE53" s="37"/>
      <c r="AF53" s="37"/>
      <c r="AG53" s="13">
        <v>-9.6300000000000008</v>
      </c>
      <c r="AH53" s="13">
        <v>-59.73</v>
      </c>
      <c r="AI53" s="8">
        <v>-324.39999999999998</v>
      </c>
      <c r="AJ53" s="14">
        <v>-7.98</v>
      </c>
      <c r="AK53" s="14">
        <v>-63.093333333333334</v>
      </c>
      <c r="AL53" s="38">
        <v>-316.33333333333331</v>
      </c>
      <c r="AM53" s="15">
        <v>50.099999999999994</v>
      </c>
      <c r="AN53" s="31">
        <v>190.42590000000001</v>
      </c>
      <c r="AO53" s="31">
        <v>1.6607000000000001</v>
      </c>
      <c r="AP53" s="17">
        <f t="shared" si="2"/>
        <v>5.1000348041226227</v>
      </c>
      <c r="AQ53" s="17">
        <f t="shared" si="3"/>
        <v>12.249155662809418</v>
      </c>
    </row>
    <row r="54" spans="1:43" x14ac:dyDescent="0.25">
      <c r="A54" s="5" t="s">
        <v>91</v>
      </c>
      <c r="B54" s="5">
        <v>2203848</v>
      </c>
      <c r="C54" s="6">
        <v>44678</v>
      </c>
      <c r="D54" s="7">
        <v>0.55555555555555558</v>
      </c>
      <c r="E54" s="5" t="s">
        <v>730</v>
      </c>
      <c r="F54" s="5">
        <v>20</v>
      </c>
      <c r="G54" s="8">
        <v>32525634</v>
      </c>
      <c r="H54" s="8">
        <v>5836383</v>
      </c>
      <c r="I54" s="9" t="s">
        <v>65</v>
      </c>
      <c r="J54" s="34">
        <v>600808.29845172632</v>
      </c>
      <c r="K54" s="35">
        <v>1.1604249566224705</v>
      </c>
      <c r="L54" s="35">
        <v>0.10651879376160323</v>
      </c>
      <c r="M54" s="35">
        <v>0.96962136908160179</v>
      </c>
      <c r="N54" s="35">
        <v>0</v>
      </c>
      <c r="O54" s="35">
        <v>0.26669300175469868</v>
      </c>
      <c r="P54" s="35">
        <v>5.9727548552209762E-2</v>
      </c>
      <c r="Q54" s="35">
        <v>0</v>
      </c>
      <c r="R54" s="35">
        <v>0</v>
      </c>
      <c r="S54" s="35">
        <v>0.32918031498062189</v>
      </c>
      <c r="T54" s="35">
        <v>0</v>
      </c>
      <c r="U54" s="35">
        <v>0.21516929399930207</v>
      </c>
      <c r="V54" s="35">
        <v>0.15520104356926703</v>
      </c>
      <c r="W54" s="36">
        <v>168643.3138124737</v>
      </c>
      <c r="X54" s="37">
        <v>0</v>
      </c>
      <c r="Y54" s="36">
        <v>3644.1806122135536</v>
      </c>
      <c r="Z54" s="36">
        <v>7241.7977443724321</v>
      </c>
      <c r="AA54" s="36">
        <v>219658.50088917415</v>
      </c>
      <c r="AB54" s="37">
        <v>0</v>
      </c>
      <c r="AC54" s="37">
        <v>0</v>
      </c>
      <c r="AD54" s="37">
        <v>0</v>
      </c>
      <c r="AE54" s="37"/>
      <c r="AF54" s="37"/>
      <c r="AG54" s="13">
        <v>-4.76</v>
      </c>
      <c r="AH54" s="13">
        <v>-66.540000000000006</v>
      </c>
      <c r="AI54" s="8">
        <v>-314.3</v>
      </c>
      <c r="AJ54" s="14"/>
      <c r="AK54" s="14"/>
      <c r="AL54" s="9"/>
      <c r="AM54" s="15">
        <v>61.780000000000008</v>
      </c>
      <c r="AN54" s="31">
        <v>-0.28210000000000002</v>
      </c>
      <c r="AO54" s="31">
        <v>0.80869999999999997</v>
      </c>
      <c r="AP54" s="17">
        <f t="shared" si="2"/>
        <v>30.332040281002016</v>
      </c>
      <c r="AQ54" s="17">
        <f t="shared" si="3"/>
        <v>16.864331381247371</v>
      </c>
    </row>
    <row r="55" spans="1:43" x14ac:dyDescent="0.25">
      <c r="A55" s="18" t="s">
        <v>92</v>
      </c>
      <c r="B55" s="18">
        <v>2203849</v>
      </c>
      <c r="C55" s="19">
        <v>44678</v>
      </c>
      <c r="D55" s="20">
        <v>0.56597222222222221</v>
      </c>
      <c r="E55" s="18" t="s">
        <v>730</v>
      </c>
      <c r="F55" s="18">
        <v>20</v>
      </c>
      <c r="G55" s="21">
        <v>32525634</v>
      </c>
      <c r="H55" s="21">
        <v>5836403</v>
      </c>
      <c r="I55" s="4" t="s">
        <v>65</v>
      </c>
      <c r="J55" s="40">
        <v>226934.3812322515</v>
      </c>
      <c r="K55" s="41">
        <v>0.59962341951760978</v>
      </c>
      <c r="L55" s="41">
        <v>2.8187056984525387E-2</v>
      </c>
      <c r="M55" s="41">
        <v>0.45239641561756394</v>
      </c>
      <c r="N55" s="41">
        <v>0</v>
      </c>
      <c r="O55" s="41">
        <v>9.1055891933163671E-2</v>
      </c>
      <c r="P55" s="41">
        <v>0</v>
      </c>
      <c r="Q55" s="41">
        <v>0</v>
      </c>
      <c r="R55" s="41">
        <v>0</v>
      </c>
      <c r="S55" s="41">
        <v>0.27816119915927162</v>
      </c>
      <c r="T55" s="41">
        <v>0</v>
      </c>
      <c r="U55" s="41">
        <v>7.7999557319089655E-2</v>
      </c>
      <c r="V55" s="41">
        <v>3.8814583853512462E-2</v>
      </c>
      <c r="W55" s="42">
        <v>85122.306912048196</v>
      </c>
      <c r="X55" s="43">
        <v>0</v>
      </c>
      <c r="Y55" s="42">
        <v>6869.3913822689665</v>
      </c>
      <c r="Z55" s="42">
        <v>131452.61217586571</v>
      </c>
      <c r="AA55" s="42">
        <v>549619.12621125707</v>
      </c>
      <c r="AB55" s="43">
        <v>0</v>
      </c>
      <c r="AC55" s="43">
        <v>0</v>
      </c>
      <c r="AD55" s="43">
        <v>0</v>
      </c>
      <c r="AE55" s="43"/>
      <c r="AF55" s="43"/>
      <c r="AG55" s="25">
        <v>-9.5500000000000007</v>
      </c>
      <c r="AH55" s="25">
        <v>-63.01</v>
      </c>
      <c r="AI55" s="21">
        <v>-310.3</v>
      </c>
      <c r="AJ55" s="26"/>
      <c r="AK55" s="26"/>
      <c r="AL55" s="4"/>
      <c r="AM55" s="26">
        <v>53.459999999999994</v>
      </c>
      <c r="AN55" s="25">
        <v>41.0593</v>
      </c>
      <c r="AO55" s="25">
        <v>1.8469</v>
      </c>
      <c r="AP55" s="17">
        <f t="shared" si="2"/>
        <v>4.1811198508245804</v>
      </c>
      <c r="AQ55" s="17">
        <f t="shared" si="3"/>
        <v>8.5122306912048202</v>
      </c>
    </row>
    <row r="56" spans="1:43" x14ac:dyDescent="0.25">
      <c r="A56" s="5" t="s">
        <v>93</v>
      </c>
      <c r="B56" s="5">
        <v>2203854</v>
      </c>
      <c r="C56" s="6">
        <v>44679</v>
      </c>
      <c r="D56" s="7">
        <v>0.46875</v>
      </c>
      <c r="E56" s="5" t="s">
        <v>730</v>
      </c>
      <c r="F56" s="5">
        <v>20</v>
      </c>
      <c r="G56" s="8">
        <v>32525634</v>
      </c>
      <c r="H56" s="8">
        <v>5836393</v>
      </c>
      <c r="I56" s="9" t="s">
        <v>65</v>
      </c>
      <c r="J56" s="34">
        <v>515268.55415002932</v>
      </c>
      <c r="K56" s="35">
        <v>0.97134206140836976</v>
      </c>
      <c r="L56" s="35">
        <v>2.5516790474103671E-2</v>
      </c>
      <c r="M56" s="35">
        <v>0.89120884755935248</v>
      </c>
      <c r="N56" s="35">
        <v>0</v>
      </c>
      <c r="O56" s="35">
        <v>0.20399569821320424</v>
      </c>
      <c r="P56" s="35">
        <v>7.1075706526016413E-2</v>
      </c>
      <c r="Q56" s="35">
        <v>0</v>
      </c>
      <c r="R56" s="35">
        <v>0</v>
      </c>
      <c r="S56" s="35">
        <v>0.24190543665263331</v>
      </c>
      <c r="T56" s="35">
        <v>0</v>
      </c>
      <c r="U56" s="35">
        <v>0.1523866562580127</v>
      </c>
      <c r="V56" s="35">
        <v>0.1196106672934302</v>
      </c>
      <c r="W56" s="36">
        <v>148057.55633230018</v>
      </c>
      <c r="X56" s="37">
        <v>0</v>
      </c>
      <c r="Y56" s="36">
        <v>4588.1674844095196</v>
      </c>
      <c r="Z56" s="36">
        <v>32510.74371465962</v>
      </c>
      <c r="AA56" s="36">
        <v>299572.03927700775</v>
      </c>
      <c r="AB56" s="37">
        <v>0</v>
      </c>
      <c r="AC56" s="37">
        <v>0</v>
      </c>
      <c r="AD56" s="37">
        <v>0</v>
      </c>
      <c r="AE56" s="37"/>
      <c r="AF56" s="37"/>
      <c r="AG56" s="13">
        <v>-3.91</v>
      </c>
      <c r="AH56" s="13">
        <v>-64.069999999999993</v>
      </c>
      <c r="AI56" s="37">
        <v>-311.14</v>
      </c>
      <c r="AJ56" s="14">
        <v>-10.32</v>
      </c>
      <c r="AK56" s="14">
        <v>-65.91</v>
      </c>
      <c r="AL56" s="38">
        <v>-304.13499999999999</v>
      </c>
      <c r="AM56" s="15">
        <v>60.16</v>
      </c>
      <c r="AN56" s="29">
        <v>190.42590000000001</v>
      </c>
      <c r="AO56" s="29">
        <v>1.6607000000000001</v>
      </c>
      <c r="AP56" s="17">
        <f t="shared" si="2"/>
        <v>9.2145550992709477</v>
      </c>
      <c r="AQ56" s="17">
        <f t="shared" si="3"/>
        <v>14.805755633230019</v>
      </c>
    </row>
    <row r="57" spans="1:43" x14ac:dyDescent="0.25">
      <c r="A57" s="5" t="s">
        <v>94</v>
      </c>
      <c r="B57" s="5">
        <v>2203855</v>
      </c>
      <c r="C57" s="6">
        <v>44679</v>
      </c>
      <c r="D57" s="7">
        <v>0.47569444444444442</v>
      </c>
      <c r="E57" s="5" t="s">
        <v>730</v>
      </c>
      <c r="F57" s="5">
        <v>20</v>
      </c>
      <c r="G57" s="8">
        <v>32525634</v>
      </c>
      <c r="H57" s="8">
        <v>5836383</v>
      </c>
      <c r="I57" s="9" t="s">
        <v>65</v>
      </c>
      <c r="J57" s="34">
        <v>351683.80336933403</v>
      </c>
      <c r="K57" s="35">
        <v>0.71582792415217733</v>
      </c>
      <c r="L57" s="35">
        <v>1.6219093229548329E-2</v>
      </c>
      <c r="M57" s="35">
        <v>0.73201574375352541</v>
      </c>
      <c r="N57" s="35">
        <v>0</v>
      </c>
      <c r="O57" s="35">
        <v>0.13305192810970759</v>
      </c>
      <c r="P57" s="35">
        <v>3.3679073813350627E-2</v>
      </c>
      <c r="Q57" s="35">
        <v>0</v>
      </c>
      <c r="R57" s="35">
        <v>0</v>
      </c>
      <c r="S57" s="35">
        <v>0.22191633882863504</v>
      </c>
      <c r="T57" s="35">
        <v>0</v>
      </c>
      <c r="U57" s="35">
        <v>9.2702479988477582E-2</v>
      </c>
      <c r="V57" s="35">
        <v>8.2450032850955771E-2</v>
      </c>
      <c r="W57" s="36">
        <v>117921.7164843127</v>
      </c>
      <c r="X57" s="37">
        <v>0</v>
      </c>
      <c r="Y57" s="36">
        <v>5937.4022429762608</v>
      </c>
      <c r="Z57" s="36">
        <v>78938.517830949364</v>
      </c>
      <c r="AA57" s="36">
        <v>445516.01321417815</v>
      </c>
      <c r="AB57" s="37">
        <v>0</v>
      </c>
      <c r="AC57" s="37">
        <v>0</v>
      </c>
      <c r="AD57" s="37">
        <v>0</v>
      </c>
      <c r="AE57" s="37"/>
      <c r="AF57" s="37"/>
      <c r="AG57" s="13">
        <v>-8.2899999999999991</v>
      </c>
      <c r="AH57" s="13">
        <v>-69.34</v>
      </c>
      <c r="AI57" s="37">
        <v>-294.3</v>
      </c>
      <c r="AJ57" s="14"/>
      <c r="AK57" s="14"/>
      <c r="AL57" s="9"/>
      <c r="AM57" s="15">
        <v>61.050000000000004</v>
      </c>
      <c r="AN57" s="29">
        <v>-0.28210000000000002</v>
      </c>
      <c r="AO57" s="29">
        <v>0.80869999999999997</v>
      </c>
      <c r="AP57" s="17">
        <f t="shared" si="2"/>
        <v>5.6438355501970801</v>
      </c>
      <c r="AQ57" s="17">
        <f t="shared" si="3"/>
        <v>11.792171648431269</v>
      </c>
    </row>
    <row r="58" spans="1:43" x14ac:dyDescent="0.25">
      <c r="A58" s="5" t="s">
        <v>95</v>
      </c>
      <c r="B58" s="5">
        <v>2203856</v>
      </c>
      <c r="C58" s="6">
        <v>44679</v>
      </c>
      <c r="D58" s="7">
        <v>0.4826388888888889</v>
      </c>
      <c r="E58" s="5" t="s">
        <v>730</v>
      </c>
      <c r="F58" s="5">
        <v>20</v>
      </c>
      <c r="G58" s="8">
        <v>32525634</v>
      </c>
      <c r="H58" s="8">
        <v>5836403</v>
      </c>
      <c r="I58" s="9" t="s">
        <v>65</v>
      </c>
      <c r="J58" s="34">
        <v>216312.43462680778</v>
      </c>
      <c r="K58" s="35">
        <v>0.23539256078309737</v>
      </c>
      <c r="L58" s="35">
        <v>8.407570821924526E-2</v>
      </c>
      <c r="M58" s="35">
        <v>0.56906624448817533</v>
      </c>
      <c r="N58" s="35">
        <v>0</v>
      </c>
      <c r="O58" s="35">
        <v>0.23979881847748483</v>
      </c>
      <c r="P58" s="35">
        <v>0</v>
      </c>
      <c r="Q58" s="35">
        <v>0</v>
      </c>
      <c r="R58" s="35">
        <v>0</v>
      </c>
      <c r="S58" s="35">
        <v>0.29156488800064428</v>
      </c>
      <c r="T58" s="35">
        <v>0</v>
      </c>
      <c r="U58" s="35">
        <v>0.15616396893870255</v>
      </c>
      <c r="V58" s="35">
        <v>6.0122497962725063E-2</v>
      </c>
      <c r="W58" s="36">
        <v>74760.631440375422</v>
      </c>
      <c r="X58" s="37">
        <v>0</v>
      </c>
      <c r="Y58" s="36">
        <v>8709.73442536117</v>
      </c>
      <c r="Z58" s="36">
        <v>23963.57500905827</v>
      </c>
      <c r="AA58" s="36">
        <v>676251.55956759769</v>
      </c>
      <c r="AB58" s="37">
        <v>0</v>
      </c>
      <c r="AC58" s="37">
        <v>0</v>
      </c>
      <c r="AD58" s="37">
        <v>0</v>
      </c>
      <c r="AE58" s="37"/>
      <c r="AF58" s="37"/>
      <c r="AG58" s="13">
        <v>-14.93</v>
      </c>
      <c r="AH58" s="13">
        <v>-72.91</v>
      </c>
      <c r="AI58" s="37">
        <v>-295.8</v>
      </c>
      <c r="AJ58" s="14"/>
      <c r="AK58" s="14"/>
      <c r="AL58" s="9"/>
      <c r="AM58" s="15">
        <v>57.98</v>
      </c>
      <c r="AN58" s="29">
        <v>41.0593</v>
      </c>
      <c r="AO58" s="29">
        <v>1.8469</v>
      </c>
      <c r="AP58" s="17">
        <f t="shared" si="2"/>
        <v>28.219978000443319</v>
      </c>
      <c r="AQ58" s="17">
        <f t="shared" si="3"/>
        <v>7.4760631440375418</v>
      </c>
    </row>
    <row r="59" spans="1:43" x14ac:dyDescent="0.25">
      <c r="A59" s="18" t="s">
        <v>96</v>
      </c>
      <c r="B59" s="18">
        <v>2203857</v>
      </c>
      <c r="C59" s="19">
        <v>44679</v>
      </c>
      <c r="D59" s="20">
        <v>0.52777777777777779</v>
      </c>
      <c r="E59" s="18" t="s">
        <v>730</v>
      </c>
      <c r="F59" s="18">
        <v>20</v>
      </c>
      <c r="G59" s="21">
        <v>32525624</v>
      </c>
      <c r="H59" s="21">
        <v>5836393</v>
      </c>
      <c r="I59" s="4" t="s">
        <v>65</v>
      </c>
      <c r="J59" s="40">
        <v>78957.014503030849</v>
      </c>
      <c r="K59" s="41">
        <v>0.45121124161256215</v>
      </c>
      <c r="L59" s="41">
        <v>0.173234158212281</v>
      </c>
      <c r="M59" s="41">
        <v>0.52148935446813216</v>
      </c>
      <c r="N59" s="41">
        <v>0.13544713799033442</v>
      </c>
      <c r="O59" s="41">
        <v>0.14100201825327763</v>
      </c>
      <c r="P59" s="41">
        <v>0.10195038336423778</v>
      </c>
      <c r="Q59" s="41">
        <v>0</v>
      </c>
      <c r="R59" s="41">
        <v>0</v>
      </c>
      <c r="S59" s="41">
        <v>0.30737444754333293</v>
      </c>
      <c r="T59" s="41">
        <v>0</v>
      </c>
      <c r="U59" s="41">
        <v>0.13031788506792233</v>
      </c>
      <c r="V59" s="41">
        <v>0.1747717553053727</v>
      </c>
      <c r="W59" s="42">
        <v>105538.1628795124</v>
      </c>
      <c r="X59" s="43">
        <v>0</v>
      </c>
      <c r="Y59" s="42">
        <v>9746.9874710221175</v>
      </c>
      <c r="Z59" s="42">
        <v>5093.2850248914756</v>
      </c>
      <c r="AA59" s="42">
        <v>800661.96811983781</v>
      </c>
      <c r="AB59" s="43">
        <v>0</v>
      </c>
      <c r="AC59" s="43">
        <v>0</v>
      </c>
      <c r="AD59" s="43">
        <v>0</v>
      </c>
      <c r="AE59" s="43"/>
      <c r="AF59" s="43"/>
      <c r="AG59" s="25">
        <v>-14.15</v>
      </c>
      <c r="AH59" s="25">
        <v>-57.32</v>
      </c>
      <c r="AI59" s="43">
        <v>-315.3</v>
      </c>
      <c r="AJ59" s="26"/>
      <c r="AK59" s="26"/>
      <c r="AL59" s="4"/>
      <c r="AM59" s="26">
        <v>43.17</v>
      </c>
      <c r="AN59" s="25">
        <v>201.39439999999999</v>
      </c>
      <c r="AO59" s="25">
        <v>1.8744000000000001</v>
      </c>
      <c r="AP59" s="17">
        <f t="shared" si="2"/>
        <v>157.19952137116022</v>
      </c>
      <c r="AQ59" s="17">
        <f t="shared" si="3"/>
        <v>10.553816287951239</v>
      </c>
    </row>
    <row r="60" spans="1:43" x14ac:dyDescent="0.25">
      <c r="A60" s="5" t="s">
        <v>97</v>
      </c>
      <c r="B60" s="5">
        <v>2203858</v>
      </c>
      <c r="C60" s="6">
        <v>44679</v>
      </c>
      <c r="D60" s="7">
        <v>0.54166666666666663</v>
      </c>
      <c r="E60" s="5" t="s">
        <v>98</v>
      </c>
      <c r="F60" s="5">
        <v>75</v>
      </c>
      <c r="G60" s="8">
        <v>32525566</v>
      </c>
      <c r="H60" s="8">
        <v>5836323</v>
      </c>
      <c r="I60" s="9" t="s">
        <v>65</v>
      </c>
      <c r="J60" s="34">
        <v>645239.99528644606</v>
      </c>
      <c r="K60" s="35">
        <v>0.82298783320704971</v>
      </c>
      <c r="L60" s="35">
        <v>0.1070235716342777</v>
      </c>
      <c r="M60" s="35">
        <v>1.8066252745280471</v>
      </c>
      <c r="N60" s="35">
        <v>0</v>
      </c>
      <c r="O60" s="35">
        <v>0.52627997191904974</v>
      </c>
      <c r="P60" s="35">
        <v>0.18100415751077861</v>
      </c>
      <c r="Q60" s="35">
        <v>0</v>
      </c>
      <c r="R60" s="35">
        <v>0</v>
      </c>
      <c r="S60" s="35">
        <v>0.47629237003003133</v>
      </c>
      <c r="T60" s="35">
        <v>0</v>
      </c>
      <c r="U60" s="35">
        <v>0.47586639368980788</v>
      </c>
      <c r="V60" s="35">
        <v>0.18203945891619702</v>
      </c>
      <c r="W60" s="36">
        <v>155859.29874460594</v>
      </c>
      <c r="X60" s="37">
        <v>0</v>
      </c>
      <c r="Y60" s="36">
        <v>2623.6286577633678</v>
      </c>
      <c r="Z60" s="36">
        <v>34694.751541232079</v>
      </c>
      <c r="AA60" s="36">
        <v>161576.91451128392</v>
      </c>
      <c r="AB60" s="37">
        <v>0</v>
      </c>
      <c r="AC60" s="37">
        <v>0</v>
      </c>
      <c r="AD60" s="37">
        <v>0</v>
      </c>
      <c r="AE60" s="37"/>
      <c r="AF60" s="37"/>
      <c r="AG60" s="13">
        <v>-1.8</v>
      </c>
      <c r="AH60" s="13">
        <v>-69.989999999999995</v>
      </c>
      <c r="AI60" s="37">
        <v>-278.60000000000002</v>
      </c>
      <c r="AJ60" s="14">
        <v>-13.844166666666666</v>
      </c>
      <c r="AK60" s="14">
        <v>-64.039166666666674</v>
      </c>
      <c r="AL60" s="38">
        <v>-314.10000000000002</v>
      </c>
      <c r="AM60" s="15">
        <v>68.19</v>
      </c>
      <c r="AN60" s="31">
        <v>-0.35070000000000001</v>
      </c>
      <c r="AO60" s="31">
        <v>0.39829999999999999</v>
      </c>
      <c r="AP60" s="17">
        <f t="shared" si="2"/>
        <v>4.6570996284340591</v>
      </c>
      <c r="AQ60" s="17">
        <f t="shared" si="3"/>
        <v>15.585929874460595</v>
      </c>
    </row>
    <row r="61" spans="1:43" x14ac:dyDescent="0.25">
      <c r="A61" s="5" t="s">
        <v>99</v>
      </c>
      <c r="B61" s="5">
        <v>2203859</v>
      </c>
      <c r="C61" s="6">
        <v>44679</v>
      </c>
      <c r="D61" s="7">
        <v>0.55902777777777779</v>
      </c>
      <c r="E61" s="5" t="s">
        <v>98</v>
      </c>
      <c r="F61" s="5">
        <v>20</v>
      </c>
      <c r="G61" s="8">
        <v>32525561</v>
      </c>
      <c r="H61" s="8">
        <v>5836328</v>
      </c>
      <c r="I61" s="9" t="s">
        <v>65</v>
      </c>
      <c r="J61" s="34">
        <v>453397.59468305233</v>
      </c>
      <c r="K61" s="35">
        <v>0.92731593993012662</v>
      </c>
      <c r="L61" s="35">
        <v>0.13473463676179773</v>
      </c>
      <c r="M61" s="35">
        <v>0.70888801697992809</v>
      </c>
      <c r="N61" s="35">
        <v>0</v>
      </c>
      <c r="O61" s="35">
        <v>7.050099264117117E-2</v>
      </c>
      <c r="P61" s="35">
        <v>8.2113348181108436E-2</v>
      </c>
      <c r="Q61" s="35">
        <v>0</v>
      </c>
      <c r="R61" s="35">
        <v>0</v>
      </c>
      <c r="S61" s="35">
        <v>0.30496293980998568</v>
      </c>
      <c r="T61" s="35">
        <v>0</v>
      </c>
      <c r="U61" s="35">
        <v>0.10798879542463054</v>
      </c>
      <c r="V61" s="35">
        <v>0.11409287168604774</v>
      </c>
      <c r="W61" s="36">
        <v>232720.87317596909</v>
      </c>
      <c r="X61" s="37">
        <v>0</v>
      </c>
      <c r="Y61" s="36">
        <v>3754.3839090028928</v>
      </c>
      <c r="Z61" s="36">
        <v>31287.158940729172</v>
      </c>
      <c r="AA61" s="36">
        <v>278836.95982422482</v>
      </c>
      <c r="AB61" s="37">
        <v>0</v>
      </c>
      <c r="AC61" s="37">
        <v>0</v>
      </c>
      <c r="AD61" s="37">
        <v>0</v>
      </c>
      <c r="AE61" s="37"/>
      <c r="AF61" s="37"/>
      <c r="AG61" s="13">
        <v>-7.77</v>
      </c>
      <c r="AH61" s="13">
        <v>-57.35</v>
      </c>
      <c r="AI61" s="37">
        <v>-329.3</v>
      </c>
      <c r="AJ61" s="14"/>
      <c r="AK61" s="14"/>
      <c r="AL61" s="9"/>
      <c r="AM61" s="15">
        <v>49.58</v>
      </c>
      <c r="AN61" s="31">
        <v>-1.2551000000000001</v>
      </c>
      <c r="AO61" s="31">
        <v>3.0129000000000001</v>
      </c>
      <c r="AP61" s="17">
        <f t="shared" si="2"/>
        <v>8.9121853586149324</v>
      </c>
      <c r="AQ61" s="17">
        <f t="shared" si="3"/>
        <v>23.27208731759691</v>
      </c>
    </row>
    <row r="62" spans="1:43" x14ac:dyDescent="0.25">
      <c r="A62" s="5" t="s">
        <v>100</v>
      </c>
      <c r="B62" s="5">
        <v>2203860</v>
      </c>
      <c r="C62" s="6">
        <v>44679</v>
      </c>
      <c r="D62" s="7">
        <v>0.54513888888888895</v>
      </c>
      <c r="E62" s="5" t="s">
        <v>98</v>
      </c>
      <c r="F62" s="5">
        <v>20</v>
      </c>
      <c r="G62" s="8">
        <v>32525571</v>
      </c>
      <c r="H62" s="8">
        <v>5836328</v>
      </c>
      <c r="I62" s="9" t="s">
        <v>65</v>
      </c>
      <c r="J62" s="34">
        <v>367736.02277707256</v>
      </c>
      <c r="K62" s="35">
        <v>1.0994386753328265</v>
      </c>
      <c r="L62" s="35">
        <v>0.12646597028758652</v>
      </c>
      <c r="M62" s="35">
        <v>0.99645881138551062</v>
      </c>
      <c r="N62" s="35">
        <v>0</v>
      </c>
      <c r="O62" s="35">
        <v>0.14230764715794689</v>
      </c>
      <c r="P62" s="35">
        <v>0.18738083402608122</v>
      </c>
      <c r="Q62" s="35">
        <v>0</v>
      </c>
      <c r="R62" s="35">
        <v>0</v>
      </c>
      <c r="S62" s="35">
        <v>0.30475565671771521</v>
      </c>
      <c r="T62" s="35">
        <v>0</v>
      </c>
      <c r="U62" s="35">
        <v>0.11394755428878008</v>
      </c>
      <c r="V62" s="35">
        <v>0.14064467549293069</v>
      </c>
      <c r="W62" s="36">
        <v>190885.63830010869</v>
      </c>
      <c r="X62" s="37">
        <v>0</v>
      </c>
      <c r="Y62" s="36">
        <v>5162.8198700357807</v>
      </c>
      <c r="Z62" s="36">
        <v>44566.402741413331</v>
      </c>
      <c r="AA62" s="36">
        <v>391645.45828546584</v>
      </c>
      <c r="AB62" s="37">
        <v>0</v>
      </c>
      <c r="AC62" s="37">
        <v>0</v>
      </c>
      <c r="AD62" s="37">
        <v>0</v>
      </c>
      <c r="AE62" s="37"/>
      <c r="AF62" s="37"/>
      <c r="AG62" s="13">
        <v>-10.48</v>
      </c>
      <c r="AH62" s="13">
        <v>-56.39</v>
      </c>
      <c r="AI62" s="37">
        <v>-336.8</v>
      </c>
      <c r="AJ62" s="14"/>
      <c r="AK62" s="14"/>
      <c r="AL62" s="9"/>
      <c r="AM62" s="15">
        <v>45.91</v>
      </c>
      <c r="AN62" s="31">
        <v>-0.53239999999999998</v>
      </c>
      <c r="AO62" s="31">
        <v>3.6833999999999998</v>
      </c>
      <c r="AP62" s="17">
        <f t="shared" si="2"/>
        <v>8.7879082491333609</v>
      </c>
      <c r="AQ62" s="17">
        <f t="shared" si="3"/>
        <v>19.08856383001087</v>
      </c>
    </row>
    <row r="63" spans="1:43" x14ac:dyDescent="0.25">
      <c r="A63" s="5" t="s">
        <v>101</v>
      </c>
      <c r="B63" s="5">
        <v>2203861</v>
      </c>
      <c r="C63" s="6">
        <v>44679</v>
      </c>
      <c r="D63" s="7">
        <v>0.54861111111111105</v>
      </c>
      <c r="E63" s="5" t="s">
        <v>98</v>
      </c>
      <c r="F63" s="5">
        <v>20</v>
      </c>
      <c r="G63" s="8">
        <v>32525571</v>
      </c>
      <c r="H63" s="8">
        <v>5836318</v>
      </c>
      <c r="I63" s="9" t="s">
        <v>65</v>
      </c>
      <c r="J63" s="34">
        <v>538502.89406304806</v>
      </c>
      <c r="K63" s="35">
        <v>2.9616165143148057</v>
      </c>
      <c r="L63" s="35">
        <v>0.11297376168668584</v>
      </c>
      <c r="M63" s="35">
        <v>1.6183786434260496</v>
      </c>
      <c r="N63" s="35">
        <v>0</v>
      </c>
      <c r="O63" s="35">
        <v>0.11435510985157039</v>
      </c>
      <c r="P63" s="35">
        <v>0.26931441046100912</v>
      </c>
      <c r="Q63" s="35">
        <v>0</v>
      </c>
      <c r="R63" s="35">
        <v>0</v>
      </c>
      <c r="S63" s="35">
        <v>0.28829177087684299</v>
      </c>
      <c r="T63" s="35">
        <v>0</v>
      </c>
      <c r="U63" s="35">
        <v>0.23130775206190382</v>
      </c>
      <c r="V63" s="35">
        <v>0.28847543601206421</v>
      </c>
      <c r="W63" s="36">
        <v>305973.21271701233</v>
      </c>
      <c r="X63" s="37">
        <v>0</v>
      </c>
      <c r="Y63" s="36">
        <v>2135.9401050895826</v>
      </c>
      <c r="Z63" s="36">
        <v>10137.170300163405</v>
      </c>
      <c r="AA63" s="36">
        <v>143244.60400058766</v>
      </c>
      <c r="AB63" s="37">
        <v>0</v>
      </c>
      <c r="AC63" s="37">
        <v>0</v>
      </c>
      <c r="AD63" s="37">
        <v>0</v>
      </c>
      <c r="AE63" s="37"/>
      <c r="AF63" s="37"/>
      <c r="AG63" s="13">
        <v>-9.43</v>
      </c>
      <c r="AH63" s="13">
        <v>-55.81</v>
      </c>
      <c r="AI63" s="37">
        <v>-335.2</v>
      </c>
      <c r="AJ63" s="14"/>
      <c r="AK63" s="14"/>
      <c r="AL63" s="9"/>
      <c r="AM63" s="15">
        <v>46.38</v>
      </c>
      <c r="AN63" s="31">
        <v>-0.10580000000000001</v>
      </c>
      <c r="AO63" s="31">
        <v>1.0417000000000001</v>
      </c>
      <c r="AP63" s="17">
        <f t="shared" si="2"/>
        <v>14.130630122518376</v>
      </c>
      <c r="AQ63" s="17">
        <f t="shared" si="3"/>
        <v>30.597321271701233</v>
      </c>
    </row>
    <row r="64" spans="1:43" x14ac:dyDescent="0.25">
      <c r="A64" s="5" t="s">
        <v>102</v>
      </c>
      <c r="B64" s="5">
        <v>2203862</v>
      </c>
      <c r="C64" s="6">
        <v>44679</v>
      </c>
      <c r="D64" s="7">
        <v>0.55208333333333337</v>
      </c>
      <c r="E64" s="5" t="s">
        <v>98</v>
      </c>
      <c r="F64" s="5">
        <v>20</v>
      </c>
      <c r="G64" s="8">
        <v>32525561</v>
      </c>
      <c r="H64" s="8">
        <v>5836318</v>
      </c>
      <c r="I64" s="9" t="s">
        <v>65</v>
      </c>
      <c r="J64" s="34">
        <v>594044.93219259148</v>
      </c>
      <c r="K64" s="35">
        <v>1.7413712828300818</v>
      </c>
      <c r="L64" s="35">
        <v>7.3773924844006106E-2</v>
      </c>
      <c r="M64" s="35">
        <v>0.94848780634603314</v>
      </c>
      <c r="N64" s="35">
        <v>3.3775319844841091E-2</v>
      </c>
      <c r="O64" s="35">
        <v>7.9743789468259399E-2</v>
      </c>
      <c r="P64" s="35">
        <v>0.12711030498178866</v>
      </c>
      <c r="Q64" s="35">
        <v>0</v>
      </c>
      <c r="R64" s="35">
        <v>0</v>
      </c>
      <c r="S64" s="35">
        <v>0.21761688657642725</v>
      </c>
      <c r="T64" s="35">
        <v>0</v>
      </c>
      <c r="U64" s="35">
        <v>0.15560207638493515</v>
      </c>
      <c r="V64" s="35">
        <v>0.1989754941292565</v>
      </c>
      <c r="W64" s="36">
        <v>333043.97384685825</v>
      </c>
      <c r="X64" s="37">
        <v>0</v>
      </c>
      <c r="Y64" s="36">
        <v>1165.1741207446501</v>
      </c>
      <c r="Z64" s="36">
        <v>5382.0186349392716</v>
      </c>
      <c r="AA64" s="36">
        <v>66359.927134735248</v>
      </c>
      <c r="AB64" s="37">
        <v>0</v>
      </c>
      <c r="AC64" s="37">
        <v>0</v>
      </c>
      <c r="AD64" s="37">
        <v>0</v>
      </c>
      <c r="AE64" s="37"/>
      <c r="AF64" s="37"/>
      <c r="AG64" s="13">
        <v>-6.89</v>
      </c>
      <c r="AH64" s="13">
        <v>-56.34</v>
      </c>
      <c r="AI64" s="37">
        <v>-333.4</v>
      </c>
      <c r="AJ64" s="14"/>
      <c r="AK64" s="14"/>
      <c r="AL64" s="9"/>
      <c r="AM64" s="15">
        <v>49.45</v>
      </c>
      <c r="AN64" s="31">
        <v>0.14069999999999999</v>
      </c>
      <c r="AO64" s="31">
        <v>1.0591999999999999</v>
      </c>
      <c r="AP64" s="17">
        <f t="shared" si="2"/>
        <v>12.32993262117979</v>
      </c>
      <c r="AQ64" s="17">
        <f t="shared" si="3"/>
        <v>33.304397384685828</v>
      </c>
    </row>
    <row r="65" spans="1:43" x14ac:dyDescent="0.25">
      <c r="A65" s="18" t="s">
        <v>103</v>
      </c>
      <c r="B65" s="18">
        <v>2203863</v>
      </c>
      <c r="C65" s="19">
        <v>44679</v>
      </c>
      <c r="D65" s="20">
        <v>0.55555555555555558</v>
      </c>
      <c r="E65" s="18" t="s">
        <v>98</v>
      </c>
      <c r="F65" s="18">
        <v>20</v>
      </c>
      <c r="G65" s="21">
        <v>32525561</v>
      </c>
      <c r="H65" s="21">
        <v>5836308</v>
      </c>
      <c r="I65" s="4" t="s">
        <v>65</v>
      </c>
      <c r="J65" s="40">
        <v>624979.77089348529</v>
      </c>
      <c r="K65" s="41">
        <v>1.7521164716991449</v>
      </c>
      <c r="L65" s="41">
        <v>7.6257938511642337E-2</v>
      </c>
      <c r="M65" s="41">
        <v>0.94603162216705838</v>
      </c>
      <c r="N65" s="41">
        <v>0</v>
      </c>
      <c r="O65" s="41">
        <v>0.11271482401185197</v>
      </c>
      <c r="P65" s="41">
        <v>8.3661669672382061E-2</v>
      </c>
      <c r="Q65" s="41">
        <v>0</v>
      </c>
      <c r="R65" s="41">
        <v>0</v>
      </c>
      <c r="S65" s="41">
        <v>0.40407584045987793</v>
      </c>
      <c r="T65" s="41">
        <v>0</v>
      </c>
      <c r="U65" s="41">
        <v>0.13241257663414518</v>
      </c>
      <c r="V65" s="41">
        <v>0.15581332385133378</v>
      </c>
      <c r="W65" s="42">
        <v>288687.31575893908</v>
      </c>
      <c r="X65" s="43">
        <v>0</v>
      </c>
      <c r="Y65" s="42">
        <v>1182.5005230035347</v>
      </c>
      <c r="Z65" s="42">
        <v>13976.03541778506</v>
      </c>
      <c r="AA65" s="42">
        <v>71170.043033018068</v>
      </c>
      <c r="AB65" s="43">
        <v>0</v>
      </c>
      <c r="AC65" s="43">
        <v>0</v>
      </c>
      <c r="AD65" s="43">
        <v>0</v>
      </c>
      <c r="AE65" s="43"/>
      <c r="AF65" s="43"/>
      <c r="AG65" s="25">
        <v>-4.7</v>
      </c>
      <c r="AH65" s="25">
        <v>-59.37</v>
      </c>
      <c r="AI65" s="43">
        <v>-321.3</v>
      </c>
      <c r="AJ65" s="26"/>
      <c r="AK65" s="26"/>
      <c r="AL65" s="4"/>
      <c r="AM65" s="26">
        <v>54.669999999999995</v>
      </c>
      <c r="AN65" s="25">
        <v>538.39750000000004</v>
      </c>
      <c r="AO65" s="25">
        <v>1.3822000000000001</v>
      </c>
      <c r="AP65" s="17">
        <f t="shared" si="2"/>
        <v>5.0922912618303302</v>
      </c>
      <c r="AQ65" s="17">
        <f t="shared" si="3"/>
        <v>28.868731575893907</v>
      </c>
    </row>
    <row r="66" spans="1:43" x14ac:dyDescent="0.25">
      <c r="A66" s="44" t="s">
        <v>104</v>
      </c>
      <c r="B66" s="44">
        <v>2303376</v>
      </c>
      <c r="C66" s="6">
        <v>45021</v>
      </c>
      <c r="D66" s="7">
        <v>0.54166666666666663</v>
      </c>
      <c r="E66" s="5" t="s">
        <v>730</v>
      </c>
      <c r="F66" s="5">
        <v>30</v>
      </c>
      <c r="G66" s="45">
        <v>32525634</v>
      </c>
      <c r="H66" s="46">
        <v>5836393</v>
      </c>
      <c r="I66" s="9" t="s">
        <v>65</v>
      </c>
      <c r="J66" s="34">
        <v>154185.33651055925</v>
      </c>
      <c r="K66" s="35">
        <v>0.2054252372088903</v>
      </c>
      <c r="L66" s="35">
        <v>0</v>
      </c>
      <c r="M66" s="35">
        <v>0.63971297546515637</v>
      </c>
      <c r="N66" s="35">
        <v>0</v>
      </c>
      <c r="O66" s="35">
        <v>0.18214084140727546</v>
      </c>
      <c r="P66" s="35">
        <v>2.416101480160002E-2</v>
      </c>
      <c r="Q66" s="35">
        <v>0</v>
      </c>
      <c r="R66" s="35">
        <v>0</v>
      </c>
      <c r="S66" s="35">
        <v>0.14505908722596542</v>
      </c>
      <c r="T66" s="35">
        <v>0</v>
      </c>
      <c r="U66" s="35">
        <v>0.12881066487471834</v>
      </c>
      <c r="V66" s="35">
        <v>3.941404368219633E-2</v>
      </c>
      <c r="W66" s="36">
        <v>62370.827253947522</v>
      </c>
      <c r="X66" s="37">
        <v>0</v>
      </c>
      <c r="Y66" s="36">
        <v>8869.5696334326349</v>
      </c>
      <c r="Z66" s="36">
        <v>45975.636227206851</v>
      </c>
      <c r="AA66" s="36">
        <v>728597.00438823109</v>
      </c>
      <c r="AB66" s="37">
        <v>0</v>
      </c>
      <c r="AC66" s="37">
        <v>0</v>
      </c>
      <c r="AD66" s="37">
        <v>0</v>
      </c>
      <c r="AE66" s="37"/>
      <c r="AF66" s="37"/>
      <c r="AG66" s="13">
        <v>-14.92</v>
      </c>
      <c r="AH66" s="13">
        <v>-73.22</v>
      </c>
      <c r="AI66" s="13">
        <v>-279</v>
      </c>
      <c r="AJ66" s="14">
        <v>-12.260000000000002</v>
      </c>
      <c r="AK66" s="14">
        <v>-67.872</v>
      </c>
      <c r="AL66" s="38">
        <v>-300.51249999999999</v>
      </c>
      <c r="AM66" s="15">
        <v>58.3</v>
      </c>
      <c r="AN66" s="9"/>
      <c r="AO66" s="9"/>
      <c r="AP66" s="17">
        <f t="shared" ref="AP66:AP75" si="4">AA66/Z66</f>
        <v>15.847458875557042</v>
      </c>
      <c r="AQ66" s="17">
        <f t="shared" ref="AQ66:AQ75" si="5">W66/10000</f>
        <v>6.2370827253947523</v>
      </c>
    </row>
    <row r="67" spans="1:43" x14ac:dyDescent="0.25">
      <c r="A67" s="5" t="s">
        <v>105</v>
      </c>
      <c r="B67" s="5">
        <v>2303377</v>
      </c>
      <c r="C67" s="6">
        <v>45021</v>
      </c>
      <c r="D67" s="7">
        <v>0.54861111111111105</v>
      </c>
      <c r="E67" s="5" t="s">
        <v>730</v>
      </c>
      <c r="F67" s="5">
        <v>20</v>
      </c>
      <c r="G67" s="145">
        <v>32525644</v>
      </c>
      <c r="H67" s="146">
        <v>5836403</v>
      </c>
      <c r="I67" s="39" t="s">
        <v>65</v>
      </c>
      <c r="J67" s="34">
        <v>106.35996677145516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8.3600407065818574E-2</v>
      </c>
      <c r="T67" s="35">
        <v>0</v>
      </c>
      <c r="U67" s="35">
        <v>0</v>
      </c>
      <c r="V67" s="35">
        <v>0</v>
      </c>
      <c r="W67" s="36">
        <v>17744.46847077788</v>
      </c>
      <c r="X67" s="37">
        <v>0</v>
      </c>
      <c r="Y67" s="36">
        <v>9261.0308329053041</v>
      </c>
      <c r="Z67" s="36">
        <v>181846.65301838337</v>
      </c>
      <c r="AA67" s="36">
        <v>791041.14748690068</v>
      </c>
      <c r="AB67" s="37">
        <v>0</v>
      </c>
      <c r="AC67" s="37">
        <v>0</v>
      </c>
      <c r="AD67" s="37">
        <v>0</v>
      </c>
      <c r="AE67" s="37"/>
      <c r="AF67" s="37"/>
      <c r="AG67" s="13">
        <v>-23.58</v>
      </c>
      <c r="AH67" s="13">
        <v>-60.35</v>
      </c>
      <c r="AI67" s="13"/>
      <c r="AJ67" s="39"/>
      <c r="AK67" s="39"/>
      <c r="AL67" s="39"/>
      <c r="AM67" s="14">
        <v>36.770000000000003</v>
      </c>
      <c r="AN67" s="39"/>
      <c r="AO67" s="39"/>
      <c r="AP67" s="17">
        <f t="shared" si="4"/>
        <v>4.3500451306460519</v>
      </c>
      <c r="AQ67" s="17">
        <f t="shared" si="5"/>
        <v>1.7744468470777879</v>
      </c>
    </row>
    <row r="68" spans="1:43" x14ac:dyDescent="0.25">
      <c r="A68" s="44" t="s">
        <v>106</v>
      </c>
      <c r="B68" s="44">
        <v>2303378</v>
      </c>
      <c r="C68" s="6">
        <v>45021</v>
      </c>
      <c r="D68" s="7">
        <v>0.55208333333333337</v>
      </c>
      <c r="E68" s="5" t="s">
        <v>730</v>
      </c>
      <c r="F68" s="5">
        <v>10</v>
      </c>
      <c r="G68" s="45">
        <v>32525642</v>
      </c>
      <c r="H68" s="46">
        <v>5836393</v>
      </c>
      <c r="I68" s="9" t="s">
        <v>65</v>
      </c>
      <c r="J68" s="34">
        <v>269797.46531450091</v>
      </c>
      <c r="K68" s="35">
        <v>0.53175993388914244</v>
      </c>
      <c r="L68" s="35">
        <v>0</v>
      </c>
      <c r="M68" s="35">
        <v>0.57591966000409911</v>
      </c>
      <c r="N68" s="35">
        <v>0</v>
      </c>
      <c r="O68" s="35">
        <v>7.7407666532652727E-2</v>
      </c>
      <c r="P68" s="35">
        <v>2.9383242319176529E-2</v>
      </c>
      <c r="Q68" s="35">
        <v>0</v>
      </c>
      <c r="R68" s="35">
        <v>0</v>
      </c>
      <c r="S68" s="35">
        <v>0.11034842508525576</v>
      </c>
      <c r="T68" s="35">
        <v>0</v>
      </c>
      <c r="U68" s="35">
        <v>6.7657591678508475E-2</v>
      </c>
      <c r="V68" s="35">
        <v>6.1469756375526548E-2</v>
      </c>
      <c r="W68" s="36">
        <v>98460.149385925208</v>
      </c>
      <c r="X68" s="37">
        <v>0</v>
      </c>
      <c r="Y68" s="36">
        <v>7342.6545918067795</v>
      </c>
      <c r="Z68" s="36">
        <v>34759.266018655107</v>
      </c>
      <c r="AA68" s="36">
        <v>589638.68897637294</v>
      </c>
      <c r="AB68" s="37">
        <v>0</v>
      </c>
      <c r="AC68" s="37">
        <v>0</v>
      </c>
      <c r="AD68" s="37">
        <v>0</v>
      </c>
      <c r="AE68" s="37"/>
      <c r="AF68" s="37"/>
      <c r="AG68" s="13">
        <v>-13.36</v>
      </c>
      <c r="AH68" s="13">
        <v>-64.81</v>
      </c>
      <c r="AI68" s="13">
        <v>-321.39999999999998</v>
      </c>
      <c r="AJ68" s="9"/>
      <c r="AK68" s="9"/>
      <c r="AL68" s="9"/>
      <c r="AM68" s="15">
        <v>51.45</v>
      </c>
      <c r="AN68" s="9"/>
      <c r="AO68" s="15"/>
      <c r="AP68" s="17">
        <f t="shared" si="4"/>
        <v>16.963496543911976</v>
      </c>
      <c r="AQ68" s="17">
        <f t="shared" si="5"/>
        <v>9.8460149385925213</v>
      </c>
    </row>
    <row r="69" spans="1:43" x14ac:dyDescent="0.25">
      <c r="A69" s="44" t="s">
        <v>107</v>
      </c>
      <c r="B69" s="44">
        <v>2303379</v>
      </c>
      <c r="C69" s="6">
        <v>45021</v>
      </c>
      <c r="D69" s="7">
        <v>0.55555555555555558</v>
      </c>
      <c r="E69" s="5" t="s">
        <v>730</v>
      </c>
      <c r="F69" s="5">
        <v>15</v>
      </c>
      <c r="G69" s="45">
        <v>32525624</v>
      </c>
      <c r="H69" s="46">
        <v>5836383</v>
      </c>
      <c r="I69" s="9" t="s">
        <v>65</v>
      </c>
      <c r="J69" s="34">
        <v>1623.019439809048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1.8352635910545518</v>
      </c>
      <c r="T69" s="35">
        <v>0</v>
      </c>
      <c r="U69" s="35">
        <v>0</v>
      </c>
      <c r="V69" s="35">
        <v>0</v>
      </c>
      <c r="W69" s="36">
        <v>10.085088890541282</v>
      </c>
      <c r="X69" s="37">
        <v>0</v>
      </c>
      <c r="Y69" s="36">
        <v>9217.1204282332219</v>
      </c>
      <c r="Z69" s="36">
        <v>205720.07837640762</v>
      </c>
      <c r="AA69" s="36">
        <v>783382.18332617241</v>
      </c>
      <c r="AB69" s="37">
        <v>43.153619796263342</v>
      </c>
      <c r="AC69" s="37">
        <v>0</v>
      </c>
      <c r="AD69" s="37">
        <v>0</v>
      </c>
      <c r="AE69" s="37"/>
      <c r="AF69" s="37"/>
      <c r="AG69" s="13"/>
      <c r="AH69" s="13">
        <v>-77.63</v>
      </c>
      <c r="AI69" s="13">
        <v>-298.8</v>
      </c>
      <c r="AJ69" s="9"/>
      <c r="AK69" s="9"/>
      <c r="AL69" s="9"/>
      <c r="AM69" s="15">
        <v>77.63</v>
      </c>
      <c r="AN69" s="9"/>
      <c r="AO69" s="9"/>
      <c r="AP69" s="17">
        <f t="shared" si="4"/>
        <v>3.8080006069840784</v>
      </c>
      <c r="AQ69" s="17">
        <f t="shared" si="5"/>
        <v>1.0085088890541283E-3</v>
      </c>
    </row>
    <row r="70" spans="1:43" x14ac:dyDescent="0.25">
      <c r="A70" s="44" t="s">
        <v>108</v>
      </c>
      <c r="B70" s="44">
        <v>2303380</v>
      </c>
      <c r="C70" s="6">
        <v>45021</v>
      </c>
      <c r="D70" s="7">
        <v>0.55902777777777779</v>
      </c>
      <c r="E70" s="5" t="s">
        <v>730</v>
      </c>
      <c r="F70" s="5">
        <v>20</v>
      </c>
      <c r="G70" s="45">
        <v>32525634</v>
      </c>
      <c r="H70" s="46">
        <v>5836383</v>
      </c>
      <c r="I70" s="9" t="s">
        <v>65</v>
      </c>
      <c r="J70" s="34">
        <v>62327.210457426023</v>
      </c>
      <c r="K70" s="35">
        <v>8.5610955136901631E-2</v>
      </c>
      <c r="L70" s="35">
        <v>0</v>
      </c>
      <c r="M70" s="35">
        <v>0.31983806371339452</v>
      </c>
      <c r="N70" s="35">
        <v>0</v>
      </c>
      <c r="O70" s="35">
        <v>0.14415253844166487</v>
      </c>
      <c r="P70" s="35">
        <v>2.2496977119319476E-2</v>
      </c>
      <c r="Q70" s="35">
        <v>0</v>
      </c>
      <c r="R70" s="35">
        <v>0</v>
      </c>
      <c r="S70" s="35">
        <v>0.16616725523587469</v>
      </c>
      <c r="T70" s="35">
        <v>0</v>
      </c>
      <c r="U70" s="35">
        <v>0.14345597511539954</v>
      </c>
      <c r="V70" s="35">
        <v>5.8276952912092013E-2</v>
      </c>
      <c r="W70" s="36">
        <v>31473.242806729671</v>
      </c>
      <c r="X70" s="37">
        <v>0</v>
      </c>
      <c r="Y70" s="36">
        <v>9769.786074962316</v>
      </c>
      <c r="Z70" s="36">
        <v>68913.74568965417</v>
      </c>
      <c r="AA70" s="36">
        <v>827514.60581624205</v>
      </c>
      <c r="AB70" s="37">
        <v>0</v>
      </c>
      <c r="AC70" s="37">
        <v>0</v>
      </c>
      <c r="AD70" s="37">
        <v>0</v>
      </c>
      <c r="AE70" s="37"/>
      <c r="AF70" s="37"/>
      <c r="AG70" s="13">
        <v>-16.510000000000002</v>
      </c>
      <c r="AH70" s="13">
        <v>-76.62</v>
      </c>
      <c r="AI70" s="13">
        <v>-273.5</v>
      </c>
      <c r="AJ70" s="9"/>
      <c r="AK70" s="9"/>
      <c r="AL70" s="9"/>
      <c r="AM70" s="15">
        <v>60.11</v>
      </c>
      <c r="AN70" s="9"/>
      <c r="AO70" s="9"/>
      <c r="AP70" s="17">
        <f t="shared" si="4"/>
        <v>12.007976021835576</v>
      </c>
      <c r="AQ70" s="17">
        <f t="shared" si="5"/>
        <v>3.1473242806729673</v>
      </c>
    </row>
    <row r="71" spans="1:43" x14ac:dyDescent="0.25">
      <c r="A71" s="44" t="s">
        <v>109</v>
      </c>
      <c r="B71" s="44">
        <v>2303381</v>
      </c>
      <c r="C71" s="6">
        <v>45021</v>
      </c>
      <c r="D71" s="7">
        <v>0.5625</v>
      </c>
      <c r="E71" s="5" t="s">
        <v>730</v>
      </c>
      <c r="F71" s="5">
        <v>30</v>
      </c>
      <c r="G71" s="45">
        <v>32525624</v>
      </c>
      <c r="H71" s="46">
        <v>5836393</v>
      </c>
      <c r="I71" s="9" t="s">
        <v>65</v>
      </c>
      <c r="J71" s="34">
        <v>68450.756077370606</v>
      </c>
      <c r="K71" s="35">
        <v>7.8414356848037436E-2</v>
      </c>
      <c r="L71" s="35">
        <v>0</v>
      </c>
      <c r="M71" s="35">
        <v>0.26076953610439124</v>
      </c>
      <c r="N71" s="35">
        <v>0</v>
      </c>
      <c r="O71" s="35">
        <v>0.1385929310826535</v>
      </c>
      <c r="P71" s="35">
        <v>2.5704273599411888E-2</v>
      </c>
      <c r="Q71" s="35">
        <v>0</v>
      </c>
      <c r="R71" s="35">
        <v>0</v>
      </c>
      <c r="S71" s="35">
        <v>0.15014386096964219</v>
      </c>
      <c r="T71" s="35">
        <v>0</v>
      </c>
      <c r="U71" s="35">
        <v>7.6905043893125441E-2</v>
      </c>
      <c r="V71" s="35">
        <v>3.0089589776765648E-2</v>
      </c>
      <c r="W71" s="36">
        <v>62295.977839226063</v>
      </c>
      <c r="X71" s="37">
        <v>0</v>
      </c>
      <c r="Y71" s="36">
        <v>8954.231887623715</v>
      </c>
      <c r="Z71" s="36">
        <v>115890.8255397764</v>
      </c>
      <c r="AA71" s="36">
        <v>744407.02733145177</v>
      </c>
      <c r="AB71" s="37">
        <v>0</v>
      </c>
      <c r="AC71" s="37">
        <v>0</v>
      </c>
      <c r="AD71" s="37">
        <v>0</v>
      </c>
      <c r="AE71" s="37"/>
      <c r="AF71" s="37"/>
      <c r="AG71" s="13">
        <v>-15.01</v>
      </c>
      <c r="AH71" s="13">
        <v>-74.48</v>
      </c>
      <c r="AI71" s="13">
        <v>-270.89999999999998</v>
      </c>
      <c r="AJ71" s="9"/>
      <c r="AK71" s="9"/>
      <c r="AL71" s="9"/>
      <c r="AM71" s="15">
        <v>59.470000000000006</v>
      </c>
      <c r="AN71" s="9"/>
      <c r="AO71" s="9"/>
      <c r="AP71" s="17">
        <f t="shared" si="4"/>
        <v>6.4233473518225486</v>
      </c>
      <c r="AQ71" s="17">
        <f t="shared" si="5"/>
        <v>6.229597783922606</v>
      </c>
    </row>
    <row r="72" spans="1:43" x14ac:dyDescent="0.25">
      <c r="A72" s="44" t="s">
        <v>110</v>
      </c>
      <c r="B72" s="44">
        <v>2303382</v>
      </c>
      <c r="C72" s="6">
        <v>45021</v>
      </c>
      <c r="D72" s="7">
        <v>0.58333333333333337</v>
      </c>
      <c r="E72" s="5" t="s">
        <v>730</v>
      </c>
      <c r="F72" s="5">
        <v>30</v>
      </c>
      <c r="G72" s="45">
        <v>32525630</v>
      </c>
      <c r="H72" s="46">
        <v>5836393</v>
      </c>
      <c r="I72" s="9" t="s">
        <v>65</v>
      </c>
      <c r="J72" s="34">
        <v>291826.23495753703</v>
      </c>
      <c r="K72" s="35">
        <v>0.82844684848355632</v>
      </c>
      <c r="L72" s="35">
        <v>0</v>
      </c>
      <c r="M72" s="35">
        <v>0.567097278445857</v>
      </c>
      <c r="N72" s="35">
        <v>0</v>
      </c>
      <c r="O72" s="35">
        <v>4.5964101164393895E-2</v>
      </c>
      <c r="P72" s="35">
        <v>2.7140694992090656E-2</v>
      </c>
      <c r="Q72" s="35">
        <v>0</v>
      </c>
      <c r="R72" s="35">
        <v>0</v>
      </c>
      <c r="S72" s="35">
        <v>0.19722132116426944</v>
      </c>
      <c r="T72" s="35">
        <v>0</v>
      </c>
      <c r="U72" s="35">
        <v>6.0757051777335987E-2</v>
      </c>
      <c r="V72" s="35">
        <v>6.213840402665595E-2</v>
      </c>
      <c r="W72" s="36">
        <v>100994.89148753184</v>
      </c>
      <c r="X72" s="37">
        <v>0</v>
      </c>
      <c r="Y72" s="36">
        <v>6214.617263797787</v>
      </c>
      <c r="Z72" s="36">
        <v>111474.38807733808</v>
      </c>
      <c r="AA72" s="36">
        <v>489487.60556474305</v>
      </c>
      <c r="AB72" s="37">
        <v>0</v>
      </c>
      <c r="AC72" s="37">
        <v>0</v>
      </c>
      <c r="AD72" s="37">
        <v>0</v>
      </c>
      <c r="AE72" s="37"/>
      <c r="AF72" s="37"/>
      <c r="AG72" s="13">
        <v>-6.96</v>
      </c>
      <c r="AH72" s="13">
        <v>-59.99</v>
      </c>
      <c r="AI72" s="13">
        <v>-321.2</v>
      </c>
      <c r="AJ72" s="9"/>
      <c r="AK72" s="9"/>
      <c r="AL72" s="9"/>
      <c r="AM72" s="15">
        <v>53.03</v>
      </c>
      <c r="AN72" s="9"/>
      <c r="AO72" s="15"/>
      <c r="AP72" s="17">
        <f t="shared" si="4"/>
        <v>4.3910320030207215</v>
      </c>
      <c r="AQ72" s="17">
        <f t="shared" si="5"/>
        <v>10.099489148753184</v>
      </c>
    </row>
    <row r="73" spans="1:43" x14ac:dyDescent="0.25">
      <c r="A73" s="44" t="s">
        <v>111</v>
      </c>
      <c r="B73" s="44">
        <v>2303383</v>
      </c>
      <c r="C73" s="6">
        <v>45021</v>
      </c>
      <c r="D73" s="7">
        <v>0.60416666666666663</v>
      </c>
      <c r="E73" s="5" t="s">
        <v>730</v>
      </c>
      <c r="F73" s="5">
        <v>30</v>
      </c>
      <c r="G73" s="45">
        <v>32525631</v>
      </c>
      <c r="H73" s="46">
        <v>5836390</v>
      </c>
      <c r="I73" s="9" t="s">
        <v>65</v>
      </c>
      <c r="J73" s="34">
        <v>280024.70152627822</v>
      </c>
      <c r="K73" s="35">
        <v>0.68006298293032441</v>
      </c>
      <c r="L73" s="35">
        <v>0</v>
      </c>
      <c r="M73" s="35">
        <v>0.42935409285549769</v>
      </c>
      <c r="N73" s="35">
        <v>0</v>
      </c>
      <c r="O73" s="35">
        <v>6.0337715793169718E-2</v>
      </c>
      <c r="P73" s="35">
        <v>2.4302558283065132E-2</v>
      </c>
      <c r="Q73" s="35">
        <v>0</v>
      </c>
      <c r="R73" s="35">
        <v>0</v>
      </c>
      <c r="S73" s="35">
        <v>0.1357032142845622</v>
      </c>
      <c r="T73" s="35">
        <v>0</v>
      </c>
      <c r="U73" s="35">
        <v>4.9625932479993529E-2</v>
      </c>
      <c r="V73" s="35">
        <v>6.6156306184135386E-2</v>
      </c>
      <c r="W73" s="36">
        <v>92977.141464865825</v>
      </c>
      <c r="X73" s="37">
        <v>0</v>
      </c>
      <c r="Y73" s="36">
        <v>6380.0378253891267</v>
      </c>
      <c r="Z73" s="36">
        <v>114446.25510847963</v>
      </c>
      <c r="AA73" s="36">
        <v>506169.92597123177</v>
      </c>
      <c r="AB73" s="37">
        <v>0</v>
      </c>
      <c r="AC73" s="37">
        <v>0</v>
      </c>
      <c r="AD73" s="37">
        <v>0</v>
      </c>
      <c r="AE73" s="37"/>
      <c r="AF73" s="37"/>
      <c r="AG73" s="13">
        <v>-2.5099999999999998</v>
      </c>
      <c r="AH73" s="13">
        <v>-64.86</v>
      </c>
      <c r="AI73" s="13">
        <v>-313.89999999999998</v>
      </c>
      <c r="AJ73" s="9"/>
      <c r="AK73" s="9"/>
      <c r="AL73" s="9"/>
      <c r="AM73" s="15">
        <v>62.35</v>
      </c>
      <c r="AN73" s="9"/>
      <c r="AO73" s="9"/>
      <c r="AP73" s="17">
        <f t="shared" si="4"/>
        <v>4.4227740391457182</v>
      </c>
      <c r="AQ73" s="17">
        <f t="shared" si="5"/>
        <v>9.297714146486582</v>
      </c>
    </row>
    <row r="74" spans="1:43" x14ac:dyDescent="0.25">
      <c r="A74" s="44" t="s">
        <v>112</v>
      </c>
      <c r="B74" s="44">
        <v>2303384</v>
      </c>
      <c r="C74" s="6">
        <v>45021</v>
      </c>
      <c r="D74" s="7">
        <v>0.60763888888888895</v>
      </c>
      <c r="E74" s="5" t="s">
        <v>730</v>
      </c>
      <c r="F74" s="5">
        <v>10</v>
      </c>
      <c r="G74" s="45">
        <v>32525630</v>
      </c>
      <c r="H74" s="46">
        <v>5836387</v>
      </c>
      <c r="I74" s="9" t="s">
        <v>65</v>
      </c>
      <c r="J74" s="34">
        <v>375439.01185254875</v>
      </c>
      <c r="K74" s="35">
        <v>0.98771926930378917</v>
      </c>
      <c r="L74" s="35">
        <v>0</v>
      </c>
      <c r="M74" s="35">
        <v>0.710059590386104</v>
      </c>
      <c r="N74" s="35">
        <v>0</v>
      </c>
      <c r="O74" s="35">
        <v>0.13657415978247289</v>
      </c>
      <c r="P74" s="35">
        <v>8.0986590733930247E-2</v>
      </c>
      <c r="Q74" s="35">
        <v>0</v>
      </c>
      <c r="R74" s="35">
        <v>0</v>
      </c>
      <c r="S74" s="35">
        <v>0.22981205555770945</v>
      </c>
      <c r="T74" s="35">
        <v>0</v>
      </c>
      <c r="U74" s="35">
        <v>0.13818341188890451</v>
      </c>
      <c r="V74" s="35">
        <v>0.15803065853685438</v>
      </c>
      <c r="W74" s="36">
        <v>129524.12772739536</v>
      </c>
      <c r="X74" s="37">
        <v>0</v>
      </c>
      <c r="Y74" s="36">
        <v>5502.5140687592666</v>
      </c>
      <c r="Z74" s="36">
        <v>68749.210122316828</v>
      </c>
      <c r="AA74" s="36">
        <v>420782.21894004772</v>
      </c>
      <c r="AB74" s="37">
        <v>0</v>
      </c>
      <c r="AC74" s="37">
        <v>0</v>
      </c>
      <c r="AD74" s="37">
        <v>0</v>
      </c>
      <c r="AE74" s="37"/>
      <c r="AF74" s="37"/>
      <c r="AG74" s="13">
        <v>-10.199999999999999</v>
      </c>
      <c r="AH74" s="13">
        <v>-65.86</v>
      </c>
      <c r="AI74" s="13">
        <v>-325.39999999999998</v>
      </c>
      <c r="AJ74" s="9"/>
      <c r="AK74" s="9"/>
      <c r="AL74" s="9"/>
      <c r="AM74" s="15">
        <v>55.66</v>
      </c>
      <c r="AN74" s="9"/>
      <c r="AO74" s="9"/>
      <c r="AP74" s="17">
        <f t="shared" si="4"/>
        <v>6.1205389587953496</v>
      </c>
      <c r="AQ74" s="17">
        <f t="shared" si="5"/>
        <v>12.952412772739535</v>
      </c>
    </row>
    <row r="75" spans="1:43" x14ac:dyDescent="0.25">
      <c r="A75" s="44" t="s">
        <v>113</v>
      </c>
      <c r="B75" s="44">
        <v>2303385</v>
      </c>
      <c r="C75" s="6">
        <v>45021</v>
      </c>
      <c r="D75" s="7">
        <v>0.61111111111111105</v>
      </c>
      <c r="E75" s="5" t="s">
        <v>730</v>
      </c>
      <c r="F75" s="5">
        <v>20</v>
      </c>
      <c r="G75" s="45">
        <v>32525630</v>
      </c>
      <c r="H75" s="46">
        <v>5836388</v>
      </c>
      <c r="I75" s="9" t="s">
        <v>65</v>
      </c>
      <c r="J75" s="34">
        <v>428650.28624839481</v>
      </c>
      <c r="K75" s="35">
        <v>1.0060434784937951</v>
      </c>
      <c r="L75" s="35">
        <v>0</v>
      </c>
      <c r="M75" s="35">
        <v>0.61134532270570452</v>
      </c>
      <c r="N75" s="35">
        <v>0</v>
      </c>
      <c r="O75" s="35">
        <v>7.3386295793545747E-2</v>
      </c>
      <c r="P75" s="35">
        <v>4.2502575767311875E-2</v>
      </c>
      <c r="Q75" s="35">
        <v>0</v>
      </c>
      <c r="R75" s="35">
        <v>0</v>
      </c>
      <c r="S75" s="35">
        <v>0.24624496047180422</v>
      </c>
      <c r="T75" s="35">
        <v>0</v>
      </c>
      <c r="U75" s="35">
        <v>6.5650997563084665E-2</v>
      </c>
      <c r="V75" s="35">
        <v>0.10436071350706655</v>
      </c>
      <c r="W75" s="36">
        <v>145396.1489142763</v>
      </c>
      <c r="X75" s="37">
        <v>0</v>
      </c>
      <c r="Y75" s="36">
        <v>4931.9322613789982</v>
      </c>
      <c r="Z75" s="36">
        <v>55938.000639164697</v>
      </c>
      <c r="AA75" s="36">
        <v>365080.70270740608</v>
      </c>
      <c r="AB75" s="37">
        <v>0</v>
      </c>
      <c r="AC75" s="37">
        <v>0</v>
      </c>
      <c r="AD75" s="37">
        <v>0</v>
      </c>
      <c r="AE75" s="37"/>
      <c r="AF75" s="37"/>
      <c r="AG75" s="13">
        <v>-7.29</v>
      </c>
      <c r="AH75" s="13">
        <v>-60.9</v>
      </c>
      <c r="AI75" s="13"/>
      <c r="AJ75" s="9"/>
      <c r="AK75" s="9"/>
      <c r="AL75" s="9"/>
      <c r="AM75" s="15">
        <v>53.61</v>
      </c>
      <c r="AN75" s="9"/>
      <c r="AO75" s="9"/>
      <c r="AP75" s="17">
        <f t="shared" si="4"/>
        <v>6.5265239825500085</v>
      </c>
      <c r="AQ75" s="17">
        <f t="shared" si="5"/>
        <v>14.539614891427631</v>
      </c>
    </row>
    <row r="76" spans="1:43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17"/>
      <c r="AQ76" s="17"/>
    </row>
    <row r="77" spans="1:43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47"/>
      <c r="AE77" s="47"/>
      <c r="AF77" s="47"/>
      <c r="AG77" s="47"/>
      <c r="AH77" s="15"/>
      <c r="AI77" s="9"/>
      <c r="AJ77" s="9"/>
      <c r="AK77" s="9"/>
      <c r="AL77" s="9"/>
      <c r="AM77" s="9"/>
      <c r="AN77" s="9"/>
      <c r="AO77" s="9"/>
      <c r="AP77" s="17"/>
      <c r="AQ77" s="17"/>
    </row>
    <row r="78" spans="1:43" x14ac:dyDescent="0.25">
      <c r="A78" s="44" t="s">
        <v>114</v>
      </c>
      <c r="B78" s="44">
        <v>2304693</v>
      </c>
      <c r="C78" s="6">
        <v>45252</v>
      </c>
      <c r="D78" s="7">
        <v>0.45277777777777778</v>
      </c>
      <c r="E78" s="5" t="s">
        <v>730</v>
      </c>
      <c r="F78" s="5">
        <v>15</v>
      </c>
      <c r="G78" s="8">
        <v>32525640.256999999</v>
      </c>
      <c r="H78" s="8">
        <v>5836393.0259999996</v>
      </c>
      <c r="I78" s="39" t="s">
        <v>65</v>
      </c>
      <c r="J78" s="141">
        <v>202816.16</v>
      </c>
      <c r="K78" s="142">
        <v>0.55000000000000004</v>
      </c>
      <c r="L78" s="142">
        <v>0</v>
      </c>
      <c r="M78" s="142">
        <v>0.47</v>
      </c>
      <c r="N78" s="142">
        <v>0</v>
      </c>
      <c r="O78" s="142">
        <v>0.03</v>
      </c>
      <c r="P78" s="142">
        <v>0.05</v>
      </c>
      <c r="Q78" s="142">
        <v>0</v>
      </c>
      <c r="R78" s="142">
        <v>0</v>
      </c>
      <c r="S78" s="142">
        <v>0.06</v>
      </c>
      <c r="T78" s="142">
        <v>0</v>
      </c>
      <c r="U78" s="142">
        <v>0.06</v>
      </c>
      <c r="V78" s="142">
        <v>7.0000000000000007E-2</v>
      </c>
      <c r="W78" s="143">
        <v>61845.96</v>
      </c>
      <c r="X78" s="144">
        <v>0</v>
      </c>
      <c r="Y78" s="143">
        <v>7818.32</v>
      </c>
      <c r="Z78" s="143">
        <v>108284.17</v>
      </c>
      <c r="AA78" s="143">
        <v>619233.9</v>
      </c>
      <c r="AB78" s="144">
        <v>0</v>
      </c>
      <c r="AC78" s="144">
        <v>0</v>
      </c>
      <c r="AD78" s="144">
        <v>0</v>
      </c>
      <c r="AE78" s="100"/>
      <c r="AF78" s="100"/>
      <c r="AG78" s="48">
        <v>-16.04</v>
      </c>
      <c r="AH78" s="48">
        <v>-60.85</v>
      </c>
      <c r="AI78" s="48">
        <v>-329.7</v>
      </c>
      <c r="AJ78" s="101"/>
      <c r="AK78" s="101"/>
      <c r="AL78" s="101"/>
      <c r="AM78" s="101"/>
      <c r="AN78" s="101"/>
      <c r="AO78" s="101"/>
      <c r="AP78" s="17">
        <f t="shared" ref="AP78:AP105" si="6">AA78/Z78</f>
        <v>5.7186004196181219</v>
      </c>
      <c r="AQ78" s="17">
        <f t="shared" ref="AQ78:AQ105" si="7">W78/10000</f>
        <v>6.184596</v>
      </c>
    </row>
    <row r="79" spans="1:43" x14ac:dyDescent="0.25">
      <c r="A79" s="44" t="s">
        <v>115</v>
      </c>
      <c r="B79" s="44">
        <v>2304694</v>
      </c>
      <c r="C79" s="6">
        <v>45252</v>
      </c>
      <c r="D79" s="7">
        <v>0.45555555555555555</v>
      </c>
      <c r="E79" s="5" t="s">
        <v>730</v>
      </c>
      <c r="F79" s="5">
        <v>28</v>
      </c>
      <c r="G79" s="8">
        <v>32525638.815000001</v>
      </c>
      <c r="H79" s="8">
        <v>5836382.983</v>
      </c>
      <c r="I79" s="39" t="s">
        <v>65</v>
      </c>
      <c r="J79" s="141">
        <v>485435.77</v>
      </c>
      <c r="K79" s="142">
        <v>1.37</v>
      </c>
      <c r="L79" s="142">
        <v>0</v>
      </c>
      <c r="M79" s="142">
        <v>1.24</v>
      </c>
      <c r="N79" s="142">
        <v>0</v>
      </c>
      <c r="O79" s="142">
        <v>0.13</v>
      </c>
      <c r="P79" s="142">
        <v>0.1</v>
      </c>
      <c r="Q79" s="142">
        <v>0</v>
      </c>
      <c r="R79" s="142">
        <v>0</v>
      </c>
      <c r="S79" s="142">
        <v>7.0000000000000007E-2</v>
      </c>
      <c r="T79" s="142">
        <v>0</v>
      </c>
      <c r="U79" s="142">
        <v>0.19</v>
      </c>
      <c r="V79" s="142">
        <v>0.2</v>
      </c>
      <c r="W79" s="143">
        <v>192154.97</v>
      </c>
      <c r="X79" s="144">
        <v>0</v>
      </c>
      <c r="Y79" s="143">
        <v>4006.6</v>
      </c>
      <c r="Z79" s="143">
        <v>33303.519999999997</v>
      </c>
      <c r="AA79" s="143">
        <v>285095.61</v>
      </c>
      <c r="AB79" s="144">
        <v>0</v>
      </c>
      <c r="AC79" s="144">
        <v>0</v>
      </c>
      <c r="AD79" s="144">
        <v>0</v>
      </c>
      <c r="AE79" s="100"/>
      <c r="AF79" s="100"/>
      <c r="AG79" s="48">
        <v>-9.6999999999999993</v>
      </c>
      <c r="AH79" s="48">
        <v>-61.84</v>
      </c>
      <c r="AI79" s="48">
        <v>-326.89999999999998</v>
      </c>
      <c r="AJ79" s="101"/>
      <c r="AK79" s="101"/>
      <c r="AL79" s="101"/>
      <c r="AM79" s="101"/>
      <c r="AN79" s="101"/>
      <c r="AO79" s="101"/>
      <c r="AP79" s="17">
        <f t="shared" si="6"/>
        <v>8.5605248334110033</v>
      </c>
      <c r="AQ79" s="17">
        <f t="shared" si="7"/>
        <v>19.215496999999999</v>
      </c>
    </row>
    <row r="80" spans="1:43" x14ac:dyDescent="0.25">
      <c r="A80" s="44" t="s">
        <v>116</v>
      </c>
      <c r="B80" s="44">
        <v>2304695</v>
      </c>
      <c r="C80" s="6">
        <v>45252</v>
      </c>
      <c r="D80" s="7">
        <v>0.45763888888888887</v>
      </c>
      <c r="E80" s="5" t="s">
        <v>730</v>
      </c>
      <c r="F80" s="5">
        <v>19</v>
      </c>
      <c r="G80" s="8">
        <v>32525637.375999998</v>
      </c>
      <c r="H80" s="8">
        <v>5836373.0190000003</v>
      </c>
      <c r="I80" s="39" t="s">
        <v>65</v>
      </c>
      <c r="J80" s="141">
        <v>274771.07</v>
      </c>
      <c r="K80" s="142">
        <v>0.64</v>
      </c>
      <c r="L80" s="142">
        <v>7.0000000000000007E-2</v>
      </c>
      <c r="M80" s="142">
        <v>0.67</v>
      </c>
      <c r="N80" s="142">
        <v>0.05</v>
      </c>
      <c r="O80" s="142">
        <v>0.1</v>
      </c>
      <c r="P80" s="142">
        <v>0.08</v>
      </c>
      <c r="Q80" s="142">
        <v>0</v>
      </c>
      <c r="R80" s="142">
        <v>0</v>
      </c>
      <c r="S80" s="142">
        <v>7.0000000000000007E-2</v>
      </c>
      <c r="T80" s="142">
        <v>0</v>
      </c>
      <c r="U80" s="142">
        <v>0.15</v>
      </c>
      <c r="V80" s="142">
        <v>0.16</v>
      </c>
      <c r="W80" s="143">
        <v>120208.39</v>
      </c>
      <c r="X80" s="144">
        <v>0</v>
      </c>
      <c r="Y80" s="143">
        <v>6636.8</v>
      </c>
      <c r="Z80" s="143">
        <v>62334.400000000001</v>
      </c>
      <c r="AA80" s="143">
        <v>536047.09</v>
      </c>
      <c r="AB80" s="144">
        <v>0</v>
      </c>
      <c r="AC80" s="144">
        <v>0</v>
      </c>
      <c r="AD80" s="144">
        <v>0</v>
      </c>
      <c r="AE80" s="100"/>
      <c r="AF80" s="100"/>
      <c r="AG80" s="48">
        <v>-11.1</v>
      </c>
      <c r="AH80" s="48">
        <v>-64.87</v>
      </c>
      <c r="AI80" s="48">
        <v>-330.2</v>
      </c>
      <c r="AJ80" s="101"/>
      <c r="AK80" s="101"/>
      <c r="AL80" s="101"/>
      <c r="AM80" s="101"/>
      <c r="AN80" s="101"/>
      <c r="AO80" s="101"/>
      <c r="AP80" s="17">
        <f t="shared" si="6"/>
        <v>8.5995387779460444</v>
      </c>
      <c r="AQ80" s="17">
        <f t="shared" si="7"/>
        <v>12.020839</v>
      </c>
    </row>
    <row r="81" spans="1:43" x14ac:dyDescent="0.25">
      <c r="A81" s="44" t="s">
        <v>117</v>
      </c>
      <c r="B81" s="44">
        <v>2304696</v>
      </c>
      <c r="C81" s="6">
        <v>45252</v>
      </c>
      <c r="D81" s="7">
        <v>0.4604166666666667</v>
      </c>
      <c r="E81" s="5" t="s">
        <v>730</v>
      </c>
      <c r="F81" s="5">
        <v>23</v>
      </c>
      <c r="G81" s="8">
        <v>32525635.809999999</v>
      </c>
      <c r="H81" s="8">
        <v>5836362.8250000002</v>
      </c>
      <c r="I81" s="39" t="s">
        <v>65</v>
      </c>
      <c r="J81" s="141">
        <v>130408.38</v>
      </c>
      <c r="K81" s="142">
        <v>0.23</v>
      </c>
      <c r="L81" s="142">
        <v>0.05</v>
      </c>
      <c r="M81" s="142">
        <v>0.36</v>
      </c>
      <c r="N81" s="142">
        <v>0</v>
      </c>
      <c r="O81" s="142">
        <v>0.06</v>
      </c>
      <c r="P81" s="142">
        <v>0.04</v>
      </c>
      <c r="Q81" s="142">
        <v>0</v>
      </c>
      <c r="R81" s="142">
        <v>0</v>
      </c>
      <c r="S81" s="142">
        <v>0.08</v>
      </c>
      <c r="T81" s="142">
        <v>0</v>
      </c>
      <c r="U81" s="142">
        <v>0.11</v>
      </c>
      <c r="V81" s="142">
        <v>0.08</v>
      </c>
      <c r="W81" s="143">
        <v>84039.59</v>
      </c>
      <c r="X81" s="144">
        <v>0</v>
      </c>
      <c r="Y81" s="143">
        <v>7983.77</v>
      </c>
      <c r="Z81" s="143">
        <v>110751.5</v>
      </c>
      <c r="AA81" s="143">
        <v>666815.24</v>
      </c>
      <c r="AB81" s="144">
        <v>0</v>
      </c>
      <c r="AC81" s="144">
        <v>0</v>
      </c>
      <c r="AD81" s="144">
        <v>0</v>
      </c>
      <c r="AE81" s="100"/>
      <c r="AF81" s="100"/>
      <c r="AG81" s="48">
        <v>-14.45</v>
      </c>
      <c r="AH81" s="48">
        <v>-65.52</v>
      </c>
      <c r="AI81" s="48">
        <v>-342.1</v>
      </c>
      <c r="AJ81" s="101"/>
      <c r="AK81" s="101"/>
      <c r="AL81" s="101"/>
      <c r="AM81" s="101"/>
      <c r="AN81" s="101"/>
      <c r="AO81" s="101"/>
      <c r="AP81" s="17">
        <f t="shared" si="6"/>
        <v>6.0208235554371727</v>
      </c>
      <c r="AQ81" s="17">
        <f t="shared" si="7"/>
        <v>8.4039590000000004</v>
      </c>
    </row>
    <row r="82" spans="1:43" x14ac:dyDescent="0.25">
      <c r="A82" s="44" t="s">
        <v>118</v>
      </c>
      <c r="B82" s="44">
        <v>2304697</v>
      </c>
      <c r="C82" s="6">
        <v>45252</v>
      </c>
      <c r="D82" s="7">
        <v>0.46180555555555558</v>
      </c>
      <c r="E82" s="5" t="s">
        <v>730</v>
      </c>
      <c r="F82" s="5">
        <v>35</v>
      </c>
      <c r="G82" s="8">
        <v>32525634.546999998</v>
      </c>
      <c r="H82" s="8">
        <v>5836352.8039999995</v>
      </c>
      <c r="I82" s="39" t="s">
        <v>65</v>
      </c>
      <c r="J82" s="141">
        <v>424249.78</v>
      </c>
      <c r="K82" s="142">
        <v>0.53</v>
      </c>
      <c r="L82" s="142">
        <v>0</v>
      </c>
      <c r="M82" s="142">
        <v>1.01</v>
      </c>
      <c r="N82" s="142">
        <v>0</v>
      </c>
      <c r="O82" s="142">
        <v>0.47</v>
      </c>
      <c r="P82" s="142">
        <v>0.08</v>
      </c>
      <c r="Q82" s="142">
        <v>0</v>
      </c>
      <c r="R82" s="142">
        <v>0</v>
      </c>
      <c r="S82" s="142">
        <v>0.06</v>
      </c>
      <c r="T82" s="142">
        <v>0</v>
      </c>
      <c r="U82" s="142">
        <v>0.34</v>
      </c>
      <c r="V82" s="142">
        <v>0.1</v>
      </c>
      <c r="W82" s="143">
        <v>153368.41</v>
      </c>
      <c r="X82" s="144">
        <v>0</v>
      </c>
      <c r="Y82" s="143">
        <v>5620.58</v>
      </c>
      <c r="Z82" s="143">
        <v>12234.67</v>
      </c>
      <c r="AA82" s="143">
        <v>404523.77</v>
      </c>
      <c r="AB82" s="144">
        <v>0</v>
      </c>
      <c r="AC82" s="144">
        <v>0</v>
      </c>
      <c r="AD82" s="144">
        <v>0</v>
      </c>
      <c r="AE82" s="100"/>
      <c r="AF82" s="100"/>
      <c r="AG82" s="48">
        <v>-13.77</v>
      </c>
      <c r="AH82" s="48">
        <v>-71.849999999999994</v>
      </c>
      <c r="AI82" s="48">
        <v>-313.10000000000002</v>
      </c>
      <c r="AJ82" s="101"/>
      <c r="AK82" s="101"/>
      <c r="AL82" s="101"/>
      <c r="AM82" s="101"/>
      <c r="AN82" s="101"/>
      <c r="AO82" s="101"/>
      <c r="AP82" s="17">
        <f t="shared" si="6"/>
        <v>33.063725462149776</v>
      </c>
      <c r="AQ82" s="17">
        <f t="shared" si="7"/>
        <v>15.336841</v>
      </c>
    </row>
    <row r="83" spans="1:43" x14ac:dyDescent="0.25">
      <c r="A83" s="44" t="s">
        <v>119</v>
      </c>
      <c r="B83" s="44">
        <v>2304698</v>
      </c>
      <c r="C83" s="6">
        <v>45252</v>
      </c>
      <c r="D83" s="7">
        <v>0.50416666666666665</v>
      </c>
      <c r="E83" s="44" t="s">
        <v>729</v>
      </c>
      <c r="F83" s="5">
        <v>95</v>
      </c>
      <c r="G83" s="8">
        <v>32525771</v>
      </c>
      <c r="H83" s="8">
        <v>5836306</v>
      </c>
      <c r="I83" s="39" t="s">
        <v>31</v>
      </c>
      <c r="J83" s="141">
        <v>15.37</v>
      </c>
      <c r="K83" s="142">
        <v>0.01</v>
      </c>
      <c r="L83" s="142">
        <v>0</v>
      </c>
      <c r="M83" s="142">
        <v>0.03</v>
      </c>
      <c r="N83" s="142">
        <v>0</v>
      </c>
      <c r="O83" s="142">
        <v>0</v>
      </c>
      <c r="P83" s="142">
        <v>0</v>
      </c>
      <c r="Q83" s="142">
        <v>0</v>
      </c>
      <c r="R83" s="142">
        <v>0</v>
      </c>
      <c r="S83" s="142">
        <v>7.0000000000000007E-2</v>
      </c>
      <c r="T83" s="142">
        <v>0</v>
      </c>
      <c r="U83" s="142">
        <v>0</v>
      </c>
      <c r="V83" s="142">
        <v>0</v>
      </c>
      <c r="W83" s="143">
        <v>28287.69</v>
      </c>
      <c r="X83" s="144">
        <v>0</v>
      </c>
      <c r="Y83" s="143">
        <v>9373.92</v>
      </c>
      <c r="Z83" s="143">
        <v>167706.70000000001</v>
      </c>
      <c r="AA83" s="143">
        <v>794615.78</v>
      </c>
      <c r="AB83" s="144">
        <v>0</v>
      </c>
      <c r="AC83" s="144">
        <v>0</v>
      </c>
      <c r="AD83" s="144">
        <v>0</v>
      </c>
      <c r="AE83" s="100"/>
      <c r="AF83" s="100"/>
      <c r="AG83" s="48">
        <v>-21.95</v>
      </c>
      <c r="AH83" s="48">
        <v>-84.1</v>
      </c>
      <c r="AI83" s="48"/>
      <c r="AJ83" s="101"/>
      <c r="AK83" s="101"/>
      <c r="AL83" s="101"/>
      <c r="AM83" s="101"/>
      <c r="AN83" s="101"/>
      <c r="AO83" s="101"/>
      <c r="AP83" s="17">
        <f t="shared" si="6"/>
        <v>4.7381278148100225</v>
      </c>
      <c r="AQ83" s="17">
        <f t="shared" si="7"/>
        <v>2.8287689999999999</v>
      </c>
    </row>
    <row r="84" spans="1:43" x14ac:dyDescent="0.25">
      <c r="A84" s="44" t="s">
        <v>120</v>
      </c>
      <c r="B84" s="44">
        <v>2304699</v>
      </c>
      <c r="C84" s="6">
        <v>45252</v>
      </c>
      <c r="D84" s="7">
        <v>0.50694444444444442</v>
      </c>
      <c r="E84" s="44" t="s">
        <v>729</v>
      </c>
      <c r="F84" s="5">
        <v>95</v>
      </c>
      <c r="G84" s="8">
        <v>32525791</v>
      </c>
      <c r="H84" s="8">
        <v>5836306</v>
      </c>
      <c r="I84" s="39" t="s">
        <v>31</v>
      </c>
      <c r="J84" s="141">
        <v>5.01</v>
      </c>
      <c r="K84" s="142">
        <v>0</v>
      </c>
      <c r="L84" s="142">
        <v>0</v>
      </c>
      <c r="M84" s="142">
        <v>0</v>
      </c>
      <c r="N84" s="142">
        <v>0</v>
      </c>
      <c r="O84" s="142">
        <v>0</v>
      </c>
      <c r="P84" s="142">
        <v>0</v>
      </c>
      <c r="Q84" s="142">
        <v>0</v>
      </c>
      <c r="R84" s="142">
        <v>0</v>
      </c>
      <c r="S84" s="142">
        <v>0.06</v>
      </c>
      <c r="T84" s="142">
        <v>0</v>
      </c>
      <c r="U84" s="142">
        <v>0</v>
      </c>
      <c r="V84" s="142">
        <v>0</v>
      </c>
      <c r="W84" s="143">
        <v>29164</v>
      </c>
      <c r="X84" s="144">
        <v>0</v>
      </c>
      <c r="Y84" s="143">
        <v>9308.36</v>
      </c>
      <c r="Z84" s="143">
        <v>173470.93</v>
      </c>
      <c r="AA84" s="143">
        <v>788051.54</v>
      </c>
      <c r="AB84" s="144">
        <v>0</v>
      </c>
      <c r="AC84" s="144">
        <v>0</v>
      </c>
      <c r="AD84" s="144">
        <v>0</v>
      </c>
      <c r="AE84" s="100"/>
      <c r="AF84" s="100"/>
      <c r="AG84" s="48">
        <v>-22.31</v>
      </c>
      <c r="AH84" s="48">
        <v>-59.4</v>
      </c>
      <c r="AI84" s="48"/>
      <c r="AJ84" s="101"/>
      <c r="AK84" s="101"/>
      <c r="AL84" s="101"/>
      <c r="AM84" s="101"/>
      <c r="AN84" s="101"/>
      <c r="AO84" s="101"/>
      <c r="AP84" s="17">
        <f t="shared" si="6"/>
        <v>4.5428449596713412</v>
      </c>
      <c r="AQ84" s="17">
        <f t="shared" si="7"/>
        <v>2.9163999999999999</v>
      </c>
    </row>
    <row r="85" spans="1:43" x14ac:dyDescent="0.25">
      <c r="A85" s="44" t="s">
        <v>121</v>
      </c>
      <c r="B85" s="44">
        <v>2304700</v>
      </c>
      <c r="C85" s="6">
        <v>45252</v>
      </c>
      <c r="D85" s="7">
        <v>0.50972222222222219</v>
      </c>
      <c r="E85" s="44" t="s">
        <v>729</v>
      </c>
      <c r="F85" s="5">
        <v>95</v>
      </c>
      <c r="G85" s="8">
        <v>32525791</v>
      </c>
      <c r="H85" s="8">
        <v>5836286</v>
      </c>
      <c r="I85" s="39" t="s">
        <v>31</v>
      </c>
      <c r="J85" s="141">
        <v>2.06</v>
      </c>
      <c r="K85" s="142">
        <v>0</v>
      </c>
      <c r="L85" s="142">
        <v>0</v>
      </c>
      <c r="M85" s="142">
        <v>0</v>
      </c>
      <c r="N85" s="142">
        <v>0</v>
      </c>
      <c r="O85" s="142">
        <v>0</v>
      </c>
      <c r="P85" s="142">
        <v>0</v>
      </c>
      <c r="Q85" s="142">
        <v>0</v>
      </c>
      <c r="R85" s="142">
        <v>0</v>
      </c>
      <c r="S85" s="142">
        <v>0.05</v>
      </c>
      <c r="T85" s="142">
        <v>0</v>
      </c>
      <c r="U85" s="142">
        <v>0</v>
      </c>
      <c r="V85" s="142">
        <v>0</v>
      </c>
      <c r="W85" s="143">
        <v>32498.63</v>
      </c>
      <c r="X85" s="144">
        <v>0</v>
      </c>
      <c r="Y85" s="143">
        <v>9295.9699999999993</v>
      </c>
      <c r="Z85" s="143">
        <v>170852.34</v>
      </c>
      <c r="AA85" s="143">
        <v>787350.82</v>
      </c>
      <c r="AB85" s="144">
        <v>0</v>
      </c>
      <c r="AC85" s="144">
        <v>0</v>
      </c>
      <c r="AD85" s="144">
        <v>0</v>
      </c>
      <c r="AE85" s="100"/>
      <c r="AF85" s="100"/>
      <c r="AG85" s="48">
        <v>-22.54</v>
      </c>
      <c r="AH85" s="48">
        <v>-61.1</v>
      </c>
      <c r="AI85" s="48"/>
      <c r="AJ85" s="101"/>
      <c r="AK85" s="101"/>
      <c r="AL85" s="101"/>
      <c r="AM85" s="101"/>
      <c r="AN85" s="101"/>
      <c r="AO85" s="101"/>
      <c r="AP85" s="17">
        <f t="shared" si="6"/>
        <v>4.6083701282639735</v>
      </c>
      <c r="AQ85" s="17">
        <f t="shared" si="7"/>
        <v>3.2498629999999999</v>
      </c>
    </row>
    <row r="86" spans="1:43" x14ac:dyDescent="0.25">
      <c r="A86" s="44" t="s">
        <v>122</v>
      </c>
      <c r="B86" s="44">
        <v>2304701</v>
      </c>
      <c r="C86" s="6">
        <v>45252</v>
      </c>
      <c r="D86" s="7">
        <v>0.51250000000000007</v>
      </c>
      <c r="E86" s="44" t="s">
        <v>729</v>
      </c>
      <c r="F86" s="5">
        <v>95</v>
      </c>
      <c r="G86" s="8">
        <v>32525771</v>
      </c>
      <c r="H86" s="8">
        <v>5836286</v>
      </c>
      <c r="I86" s="39" t="s">
        <v>31</v>
      </c>
      <c r="J86" s="141">
        <v>64.09</v>
      </c>
      <c r="K86" s="142">
        <v>0.03</v>
      </c>
      <c r="L86" s="142">
        <v>0</v>
      </c>
      <c r="M86" s="142">
        <v>0.05</v>
      </c>
      <c r="N86" s="142">
        <v>0</v>
      </c>
      <c r="O86" s="142">
        <v>0</v>
      </c>
      <c r="P86" s="142">
        <v>0</v>
      </c>
      <c r="Q86" s="142">
        <v>0</v>
      </c>
      <c r="R86" s="142">
        <v>0</v>
      </c>
      <c r="S86" s="142">
        <v>0.08</v>
      </c>
      <c r="T86" s="142">
        <v>0</v>
      </c>
      <c r="U86" s="142">
        <v>0</v>
      </c>
      <c r="V86" s="142">
        <v>0</v>
      </c>
      <c r="W86" s="143">
        <v>33035.339999999997</v>
      </c>
      <c r="X86" s="144">
        <v>0</v>
      </c>
      <c r="Y86" s="143">
        <v>9412.15</v>
      </c>
      <c r="Z86" s="143">
        <v>162525.65</v>
      </c>
      <c r="AA86" s="143">
        <v>794962.45</v>
      </c>
      <c r="AB86" s="144">
        <v>0</v>
      </c>
      <c r="AC86" s="144">
        <v>0</v>
      </c>
      <c r="AD86" s="144">
        <v>0</v>
      </c>
      <c r="AE86" s="100"/>
      <c r="AF86" s="100"/>
      <c r="AG86" s="48">
        <v>-22.41</v>
      </c>
      <c r="AH86" s="48">
        <v>-72.900000000000006</v>
      </c>
      <c r="AI86" s="48"/>
      <c r="AJ86" s="101"/>
      <c r="AK86" s="101"/>
      <c r="AL86" s="101"/>
      <c r="AM86" s="101"/>
      <c r="AN86" s="101"/>
      <c r="AO86" s="101"/>
      <c r="AP86" s="17">
        <f t="shared" si="6"/>
        <v>4.8913045417754057</v>
      </c>
      <c r="AQ86" s="17">
        <f t="shared" si="7"/>
        <v>3.3035339999999995</v>
      </c>
    </row>
    <row r="87" spans="1:43" x14ac:dyDescent="0.25">
      <c r="A87" s="44" t="s">
        <v>123</v>
      </c>
      <c r="B87" s="44">
        <v>2304702</v>
      </c>
      <c r="C87" s="6">
        <v>45252</v>
      </c>
      <c r="D87" s="7">
        <v>0.51527777777777783</v>
      </c>
      <c r="E87" s="44" t="s">
        <v>729</v>
      </c>
      <c r="F87" s="5">
        <v>70</v>
      </c>
      <c r="G87" s="8">
        <v>32525781</v>
      </c>
      <c r="H87" s="8">
        <v>5836296</v>
      </c>
      <c r="I87" s="39" t="s">
        <v>31</v>
      </c>
      <c r="J87" s="141">
        <v>1.28</v>
      </c>
      <c r="K87" s="142">
        <v>0</v>
      </c>
      <c r="L87" s="142">
        <v>0</v>
      </c>
      <c r="M87" s="142">
        <v>0</v>
      </c>
      <c r="N87" s="142">
        <v>0</v>
      </c>
      <c r="O87" s="142">
        <v>0</v>
      </c>
      <c r="P87" s="142">
        <v>0</v>
      </c>
      <c r="Q87" s="142">
        <v>0</v>
      </c>
      <c r="R87" s="142">
        <v>0</v>
      </c>
      <c r="S87" s="142">
        <v>0.06</v>
      </c>
      <c r="T87" s="142">
        <v>0</v>
      </c>
      <c r="U87" s="142">
        <v>0</v>
      </c>
      <c r="V87" s="142">
        <v>0</v>
      </c>
      <c r="W87" s="143">
        <v>9258.81</v>
      </c>
      <c r="X87" s="144">
        <v>0</v>
      </c>
      <c r="Y87" s="143">
        <v>9280.7800000000007</v>
      </c>
      <c r="Z87" s="143">
        <v>198518.14</v>
      </c>
      <c r="AA87" s="143">
        <v>782940.76</v>
      </c>
      <c r="AB87" s="144">
        <v>0</v>
      </c>
      <c r="AC87" s="144">
        <v>0</v>
      </c>
      <c r="AD87" s="144">
        <v>0</v>
      </c>
      <c r="AE87" s="100"/>
      <c r="AF87" s="100"/>
      <c r="AG87" s="48">
        <v>-22.69</v>
      </c>
      <c r="AH87" s="48">
        <v>-61.5</v>
      </c>
      <c r="AI87" s="48"/>
      <c r="AJ87" s="101"/>
      <c r="AK87" s="101"/>
      <c r="AL87" s="101"/>
      <c r="AM87" s="101"/>
      <c r="AN87" s="101"/>
      <c r="AO87" s="101"/>
      <c r="AP87" s="17">
        <f t="shared" si="6"/>
        <v>3.9439255274102405</v>
      </c>
      <c r="AQ87" s="17">
        <f t="shared" si="7"/>
        <v>0.92588099999999995</v>
      </c>
    </row>
    <row r="88" spans="1:43" x14ac:dyDescent="0.25">
      <c r="A88" s="44" t="s">
        <v>124</v>
      </c>
      <c r="B88" s="44">
        <v>2304703</v>
      </c>
      <c r="C88" s="6">
        <v>45253</v>
      </c>
      <c r="D88" s="7">
        <v>0.38055555555555554</v>
      </c>
      <c r="E88" s="5" t="s">
        <v>731</v>
      </c>
      <c r="F88" s="5">
        <v>50</v>
      </c>
      <c r="G88" s="8">
        <v>32525916</v>
      </c>
      <c r="H88" s="8">
        <v>5836359</v>
      </c>
      <c r="I88" s="39" t="s">
        <v>77</v>
      </c>
      <c r="J88" s="141">
        <v>528.59</v>
      </c>
      <c r="K88" s="142">
        <v>0.03</v>
      </c>
      <c r="L88" s="142">
        <v>0</v>
      </c>
      <c r="M88" s="142">
        <v>0.1</v>
      </c>
      <c r="N88" s="142">
        <v>0</v>
      </c>
      <c r="O88" s="142">
        <v>0</v>
      </c>
      <c r="P88" s="142">
        <v>0.03</v>
      </c>
      <c r="Q88" s="142">
        <v>0</v>
      </c>
      <c r="R88" s="142">
        <v>0</v>
      </c>
      <c r="S88" s="142">
        <v>0.08</v>
      </c>
      <c r="T88" s="142">
        <v>0</v>
      </c>
      <c r="U88" s="142">
        <v>0.06</v>
      </c>
      <c r="V88" s="142">
        <v>0.06</v>
      </c>
      <c r="W88" s="143">
        <v>72098.259999999995</v>
      </c>
      <c r="X88" s="144">
        <v>0</v>
      </c>
      <c r="Y88" s="143">
        <v>9998.83</v>
      </c>
      <c r="Z88" s="143">
        <v>58958.2</v>
      </c>
      <c r="AA88" s="143">
        <v>858415.59</v>
      </c>
      <c r="AB88" s="144">
        <v>0</v>
      </c>
      <c r="AC88" s="144">
        <v>0</v>
      </c>
      <c r="AD88" s="144">
        <v>0</v>
      </c>
      <c r="AE88" s="100"/>
      <c r="AF88" s="100"/>
      <c r="AG88" s="48">
        <v>-22.95</v>
      </c>
      <c r="AH88" s="48">
        <v>-88.36</v>
      </c>
      <c r="AI88" s="48"/>
      <c r="AJ88" s="101"/>
      <c r="AK88" s="101"/>
      <c r="AL88" s="101"/>
      <c r="AM88" s="101"/>
      <c r="AN88" s="101"/>
      <c r="AO88" s="101"/>
      <c r="AP88" s="17">
        <f t="shared" si="6"/>
        <v>14.559731979605891</v>
      </c>
      <c r="AQ88" s="17">
        <f t="shared" si="7"/>
        <v>7.2098259999999996</v>
      </c>
    </row>
    <row r="89" spans="1:43" x14ac:dyDescent="0.25">
      <c r="A89" s="44" t="s">
        <v>125</v>
      </c>
      <c r="B89" s="44">
        <v>2304704</v>
      </c>
      <c r="C89" s="6">
        <v>45253</v>
      </c>
      <c r="D89" s="7">
        <v>0.38194444444444442</v>
      </c>
      <c r="E89" s="5" t="s">
        <v>731</v>
      </c>
      <c r="F89" s="5">
        <v>55</v>
      </c>
      <c r="G89" s="8">
        <v>32525926</v>
      </c>
      <c r="H89" s="8">
        <v>5836359</v>
      </c>
      <c r="I89" s="39" t="s">
        <v>77</v>
      </c>
      <c r="J89" s="141">
        <v>424.87</v>
      </c>
      <c r="K89" s="142">
        <v>0.05</v>
      </c>
      <c r="L89" s="142">
        <v>0</v>
      </c>
      <c r="M89" s="142">
        <v>0.21</v>
      </c>
      <c r="N89" s="142">
        <v>0</v>
      </c>
      <c r="O89" s="142">
        <v>0</v>
      </c>
      <c r="P89" s="142">
        <v>0.05</v>
      </c>
      <c r="Q89" s="142">
        <v>0</v>
      </c>
      <c r="R89" s="142">
        <v>0</v>
      </c>
      <c r="S89" s="142">
        <v>0.13</v>
      </c>
      <c r="T89" s="142">
        <v>0</v>
      </c>
      <c r="U89" s="142">
        <v>0.11</v>
      </c>
      <c r="V89" s="142">
        <v>0.11</v>
      </c>
      <c r="W89" s="143">
        <v>93520.16</v>
      </c>
      <c r="X89" s="144">
        <v>0</v>
      </c>
      <c r="Y89" s="143">
        <v>10323.82</v>
      </c>
      <c r="Z89" s="143">
        <v>10448.209999999999</v>
      </c>
      <c r="AA89" s="143">
        <v>885281.97</v>
      </c>
      <c r="AB89" s="144">
        <v>0</v>
      </c>
      <c r="AC89" s="144">
        <v>0</v>
      </c>
      <c r="AD89" s="144">
        <v>0</v>
      </c>
      <c r="AE89" s="100"/>
      <c r="AF89" s="100"/>
      <c r="AG89" s="48">
        <v>-22.74</v>
      </c>
      <c r="AH89" s="48">
        <v>-104.81</v>
      </c>
      <c r="AI89" s="48"/>
      <c r="AJ89" s="101"/>
      <c r="AK89" s="101"/>
      <c r="AL89" s="101"/>
      <c r="AM89" s="101"/>
      <c r="AN89" s="101"/>
      <c r="AO89" s="101"/>
      <c r="AP89" s="17">
        <f t="shared" si="6"/>
        <v>84.730491634452221</v>
      </c>
      <c r="AQ89" s="17">
        <f t="shared" si="7"/>
        <v>9.3520160000000008</v>
      </c>
    </row>
    <row r="90" spans="1:43" x14ac:dyDescent="0.25">
      <c r="A90" s="44" t="s">
        <v>126</v>
      </c>
      <c r="B90" s="44">
        <v>2304705</v>
      </c>
      <c r="C90" s="6">
        <v>45253</v>
      </c>
      <c r="D90" s="7">
        <v>0.3888888888888889</v>
      </c>
      <c r="E90" s="5" t="s">
        <v>731</v>
      </c>
      <c r="F90" s="5">
        <v>42</v>
      </c>
      <c r="G90" s="8">
        <v>32525926</v>
      </c>
      <c r="H90" s="8">
        <v>5836349</v>
      </c>
      <c r="I90" s="39" t="s">
        <v>77</v>
      </c>
      <c r="J90" s="141">
        <v>2282.06</v>
      </c>
      <c r="K90" s="142">
        <v>0.06</v>
      </c>
      <c r="L90" s="142">
        <v>0</v>
      </c>
      <c r="M90" s="142">
        <v>0.14000000000000001</v>
      </c>
      <c r="N90" s="142">
        <v>0</v>
      </c>
      <c r="O90" s="142">
        <v>0</v>
      </c>
      <c r="P90" s="142">
        <v>0.03</v>
      </c>
      <c r="Q90" s="142">
        <v>0</v>
      </c>
      <c r="R90" s="142">
        <v>0</v>
      </c>
      <c r="S90" s="142">
        <v>7.0000000000000007E-2</v>
      </c>
      <c r="T90" s="142">
        <v>0</v>
      </c>
      <c r="U90" s="142">
        <v>7.0000000000000007E-2</v>
      </c>
      <c r="V90" s="142">
        <v>7.0000000000000007E-2</v>
      </c>
      <c r="W90" s="143">
        <v>49575.24</v>
      </c>
      <c r="X90" s="144">
        <v>0</v>
      </c>
      <c r="Y90" s="143">
        <v>9789.25</v>
      </c>
      <c r="Z90" s="143">
        <v>108066.54</v>
      </c>
      <c r="AA90" s="143">
        <v>830286.3</v>
      </c>
      <c r="AB90" s="144">
        <v>0</v>
      </c>
      <c r="AC90" s="144">
        <v>0</v>
      </c>
      <c r="AD90" s="144">
        <v>0</v>
      </c>
      <c r="AE90" s="99"/>
      <c r="AF90" s="99"/>
      <c r="AG90" s="48">
        <v>-23.45</v>
      </c>
      <c r="AH90" s="102">
        <v>-98.94</v>
      </c>
      <c r="AI90" s="48">
        <v>-344</v>
      </c>
      <c r="AJ90" s="101"/>
      <c r="AK90" s="101"/>
      <c r="AL90" s="101"/>
      <c r="AM90" s="101"/>
      <c r="AN90" s="101"/>
      <c r="AO90" s="101"/>
      <c r="AP90" s="17">
        <f t="shared" si="6"/>
        <v>7.6831024663138106</v>
      </c>
      <c r="AQ90" s="17">
        <f t="shared" si="7"/>
        <v>4.9575239999999994</v>
      </c>
    </row>
    <row r="91" spans="1:43" x14ac:dyDescent="0.25">
      <c r="A91" s="44" t="s">
        <v>127</v>
      </c>
      <c r="B91" s="44">
        <v>2304706</v>
      </c>
      <c r="C91" s="6">
        <v>45253</v>
      </c>
      <c r="D91" s="7">
        <v>0.47222222222222227</v>
      </c>
      <c r="E91" s="5" t="s">
        <v>731</v>
      </c>
      <c r="F91" s="5">
        <v>28</v>
      </c>
      <c r="G91" s="8">
        <v>32525916</v>
      </c>
      <c r="H91" s="8">
        <v>5836349</v>
      </c>
      <c r="I91" s="39" t="s">
        <v>77</v>
      </c>
      <c r="J91" s="141">
        <v>708</v>
      </c>
      <c r="K91" s="142">
        <v>0.03</v>
      </c>
      <c r="L91" s="142">
        <v>0</v>
      </c>
      <c r="M91" s="142">
        <v>0.1</v>
      </c>
      <c r="N91" s="142">
        <v>0</v>
      </c>
      <c r="O91" s="142">
        <v>0</v>
      </c>
      <c r="P91" s="142">
        <v>0</v>
      </c>
      <c r="Q91" s="142">
        <v>0</v>
      </c>
      <c r="R91" s="142">
        <v>0</v>
      </c>
      <c r="S91" s="142">
        <v>0.08</v>
      </c>
      <c r="T91" s="142">
        <v>0</v>
      </c>
      <c r="U91" s="142">
        <v>0.04</v>
      </c>
      <c r="V91" s="142">
        <v>0.05</v>
      </c>
      <c r="W91" s="143">
        <v>58012.52</v>
      </c>
      <c r="X91" s="144">
        <v>0</v>
      </c>
      <c r="Y91" s="143">
        <v>9892.43</v>
      </c>
      <c r="Z91" s="143">
        <v>84246.94</v>
      </c>
      <c r="AA91" s="143">
        <v>847139.66</v>
      </c>
      <c r="AB91" s="144">
        <v>0</v>
      </c>
      <c r="AC91" s="144">
        <v>0</v>
      </c>
      <c r="AD91" s="144">
        <v>0</v>
      </c>
      <c r="AE91" s="100"/>
      <c r="AF91" s="100"/>
      <c r="AG91" s="48">
        <v>-22.95</v>
      </c>
      <c r="AH91" s="48">
        <v>-98.7</v>
      </c>
      <c r="AI91" s="48"/>
      <c r="AJ91" s="101"/>
      <c r="AK91" s="101"/>
      <c r="AL91" s="101"/>
      <c r="AM91" s="101"/>
      <c r="AN91" s="101"/>
      <c r="AO91" s="101"/>
      <c r="AP91" s="17">
        <f t="shared" si="6"/>
        <v>10.05543536655456</v>
      </c>
      <c r="AQ91" s="17">
        <f t="shared" si="7"/>
        <v>5.8012519999999999</v>
      </c>
    </row>
    <row r="92" spans="1:43" x14ac:dyDescent="0.25">
      <c r="A92" s="44" t="s">
        <v>128</v>
      </c>
      <c r="B92" s="44">
        <v>2309575</v>
      </c>
      <c r="C92" s="6">
        <v>45253</v>
      </c>
      <c r="D92" s="7">
        <v>0.375</v>
      </c>
      <c r="E92" s="5" t="s">
        <v>731</v>
      </c>
      <c r="F92" s="5">
        <v>60</v>
      </c>
      <c r="G92" s="8">
        <v>32525906</v>
      </c>
      <c r="H92" s="8">
        <v>5836349</v>
      </c>
      <c r="I92" s="39" t="s">
        <v>77</v>
      </c>
      <c r="J92" s="141">
        <v>69.680000000000007</v>
      </c>
      <c r="K92" s="142">
        <v>0</v>
      </c>
      <c r="L92" s="142">
        <v>0</v>
      </c>
      <c r="M92" s="142">
        <v>0</v>
      </c>
      <c r="N92" s="142">
        <v>0</v>
      </c>
      <c r="O92" s="142">
        <v>0</v>
      </c>
      <c r="P92" s="142">
        <v>0</v>
      </c>
      <c r="Q92" s="142">
        <v>0</v>
      </c>
      <c r="R92" s="142">
        <v>0</v>
      </c>
      <c r="S92" s="142">
        <v>0.03</v>
      </c>
      <c r="T92" s="142">
        <v>0</v>
      </c>
      <c r="U92" s="142">
        <v>0</v>
      </c>
      <c r="V92" s="142">
        <v>0</v>
      </c>
      <c r="W92" s="143">
        <v>26878.09</v>
      </c>
      <c r="X92" s="144">
        <v>0</v>
      </c>
      <c r="Y92" s="143">
        <v>9450.93</v>
      </c>
      <c r="Z92" s="143">
        <v>161413.17000000001</v>
      </c>
      <c r="AA92" s="143">
        <v>802188.09</v>
      </c>
      <c r="AB92" s="144">
        <v>0</v>
      </c>
      <c r="AC92" s="144">
        <v>0</v>
      </c>
      <c r="AD92" s="144">
        <v>0</v>
      </c>
      <c r="AE92" s="100"/>
      <c r="AF92" s="100"/>
      <c r="AG92" s="48">
        <v>-23.71</v>
      </c>
      <c r="AH92" s="48">
        <v>-90.6</v>
      </c>
      <c r="AI92" s="48"/>
      <c r="AJ92" s="101"/>
      <c r="AK92" s="101"/>
      <c r="AL92" s="101"/>
      <c r="AM92" s="101"/>
      <c r="AN92" s="101"/>
      <c r="AO92" s="101"/>
      <c r="AP92" s="17">
        <f t="shared" si="6"/>
        <v>4.969780904494967</v>
      </c>
      <c r="AQ92" s="17">
        <f t="shared" si="7"/>
        <v>2.6878090000000001</v>
      </c>
    </row>
    <row r="93" spans="1:43" x14ac:dyDescent="0.25">
      <c r="A93" s="44" t="s">
        <v>129</v>
      </c>
      <c r="B93" s="44">
        <v>2309576</v>
      </c>
      <c r="C93" s="6">
        <v>45253</v>
      </c>
      <c r="D93" s="7">
        <v>0.39652777777777781</v>
      </c>
      <c r="E93" s="5" t="s">
        <v>731</v>
      </c>
      <c r="F93" s="5">
        <v>56</v>
      </c>
      <c r="G93" s="8">
        <v>32525906</v>
      </c>
      <c r="H93" s="8">
        <v>5836359</v>
      </c>
      <c r="I93" s="39" t="s">
        <v>77</v>
      </c>
      <c r="J93" s="141">
        <v>7895.64</v>
      </c>
      <c r="K93" s="142">
        <v>0.03</v>
      </c>
      <c r="L93" s="142">
        <v>0</v>
      </c>
      <c r="M93" s="142">
        <v>7.0000000000000007E-2</v>
      </c>
      <c r="N93" s="142">
        <v>0</v>
      </c>
      <c r="O93" s="142">
        <v>0</v>
      </c>
      <c r="P93" s="142">
        <v>0</v>
      </c>
      <c r="Q93" s="142">
        <v>0</v>
      </c>
      <c r="R93" s="142">
        <v>0</v>
      </c>
      <c r="S93" s="142">
        <v>0.03</v>
      </c>
      <c r="T93" s="142">
        <v>0</v>
      </c>
      <c r="U93" s="142">
        <v>0.03</v>
      </c>
      <c r="V93" s="142">
        <v>0.04</v>
      </c>
      <c r="W93" s="143">
        <v>44859.65</v>
      </c>
      <c r="X93" s="144">
        <v>0</v>
      </c>
      <c r="Y93" s="143">
        <v>9677.43</v>
      </c>
      <c r="Z93" s="143">
        <v>113822.41</v>
      </c>
      <c r="AA93" s="143">
        <v>823744.56</v>
      </c>
      <c r="AB93" s="144">
        <v>0</v>
      </c>
      <c r="AC93" s="144">
        <v>0</v>
      </c>
      <c r="AD93" s="144">
        <v>0</v>
      </c>
      <c r="AE93" s="100"/>
      <c r="AF93" s="100"/>
      <c r="AG93" s="48">
        <v>-21.71</v>
      </c>
      <c r="AH93" s="102">
        <v>-98.03</v>
      </c>
      <c r="AI93" s="48">
        <v>-345.8</v>
      </c>
      <c r="AJ93" s="101"/>
      <c r="AK93" s="101"/>
      <c r="AL93" s="101"/>
      <c r="AM93" s="101"/>
      <c r="AN93" s="101"/>
      <c r="AO93" s="101"/>
      <c r="AP93" s="17">
        <f t="shared" si="6"/>
        <v>7.2371034842787116</v>
      </c>
      <c r="AQ93" s="17">
        <f t="shared" si="7"/>
        <v>4.4859650000000002</v>
      </c>
    </row>
    <row r="94" spans="1:43" x14ac:dyDescent="0.25">
      <c r="A94" s="44" t="s">
        <v>130</v>
      </c>
      <c r="B94" s="44">
        <v>2309577</v>
      </c>
      <c r="C94" s="6">
        <v>45253</v>
      </c>
      <c r="D94" s="7">
        <v>0.39861111111111108</v>
      </c>
      <c r="E94" s="5" t="s">
        <v>731</v>
      </c>
      <c r="F94" s="5">
        <v>52</v>
      </c>
      <c r="G94" s="8">
        <v>32525906</v>
      </c>
      <c r="H94" s="8">
        <v>5836369</v>
      </c>
      <c r="I94" s="39" t="s">
        <v>77</v>
      </c>
      <c r="J94" s="141">
        <v>17.86</v>
      </c>
      <c r="K94" s="142">
        <v>0.02</v>
      </c>
      <c r="L94" s="142">
        <v>0</v>
      </c>
      <c r="M94" s="142">
        <v>0</v>
      </c>
      <c r="N94" s="142">
        <v>0</v>
      </c>
      <c r="O94" s="142">
        <v>0</v>
      </c>
      <c r="P94" s="142">
        <v>0</v>
      </c>
      <c r="Q94" s="142">
        <v>0</v>
      </c>
      <c r="R94" s="142">
        <v>0</v>
      </c>
      <c r="S94" s="142">
        <v>0.02</v>
      </c>
      <c r="T94" s="142">
        <v>0</v>
      </c>
      <c r="U94" s="142">
        <v>0</v>
      </c>
      <c r="V94" s="142">
        <v>0</v>
      </c>
      <c r="W94" s="143">
        <v>38389.269999999997</v>
      </c>
      <c r="X94" s="144">
        <v>0</v>
      </c>
      <c r="Y94" s="143">
        <v>9719.9599999999991</v>
      </c>
      <c r="Z94" s="143">
        <v>117742.41</v>
      </c>
      <c r="AA94" s="143">
        <v>834130.44</v>
      </c>
      <c r="AB94" s="144">
        <v>0</v>
      </c>
      <c r="AC94" s="144">
        <v>0</v>
      </c>
      <c r="AD94" s="144">
        <v>0</v>
      </c>
      <c r="AE94" s="100"/>
      <c r="AF94" s="100"/>
      <c r="AG94" s="48">
        <v>-24.88</v>
      </c>
      <c r="AH94" s="48">
        <v>-71.2</v>
      </c>
      <c r="AI94" s="48"/>
      <c r="AJ94" s="101"/>
      <c r="AK94" s="101"/>
      <c r="AL94" s="101"/>
      <c r="AM94" s="101"/>
      <c r="AN94" s="101"/>
      <c r="AO94" s="101"/>
      <c r="AP94" s="17">
        <f t="shared" si="6"/>
        <v>7.0843669668388811</v>
      </c>
      <c r="AQ94" s="17">
        <f t="shared" si="7"/>
        <v>3.8389269999999995</v>
      </c>
    </row>
    <row r="95" spans="1:43" x14ac:dyDescent="0.25">
      <c r="A95" s="44" t="s">
        <v>131</v>
      </c>
      <c r="B95" s="44">
        <v>2309578</v>
      </c>
      <c r="C95" s="6">
        <v>45253</v>
      </c>
      <c r="D95" s="7">
        <v>0.39999999999999997</v>
      </c>
      <c r="E95" s="5" t="s">
        <v>731</v>
      </c>
      <c r="F95" s="5">
        <v>47</v>
      </c>
      <c r="G95" s="8">
        <v>32525916</v>
      </c>
      <c r="H95" s="8">
        <v>5836369</v>
      </c>
      <c r="I95" s="39" t="s">
        <v>77</v>
      </c>
      <c r="J95" s="141">
        <v>22.78</v>
      </c>
      <c r="K95" s="142">
        <v>0</v>
      </c>
      <c r="L95" s="142">
        <v>0</v>
      </c>
      <c r="M95" s="142">
        <v>0</v>
      </c>
      <c r="N95" s="142">
        <v>0</v>
      </c>
      <c r="O95" s="142">
        <v>0</v>
      </c>
      <c r="P95" s="142">
        <v>0</v>
      </c>
      <c r="Q95" s="142">
        <v>0</v>
      </c>
      <c r="R95" s="142">
        <v>0</v>
      </c>
      <c r="S95" s="142">
        <v>0.04</v>
      </c>
      <c r="T95" s="142">
        <v>0</v>
      </c>
      <c r="U95" s="142">
        <v>0</v>
      </c>
      <c r="V95" s="142">
        <v>0</v>
      </c>
      <c r="W95" s="143">
        <v>7383.34</v>
      </c>
      <c r="X95" s="144">
        <v>0</v>
      </c>
      <c r="Y95" s="143">
        <v>9485.0300000000007</v>
      </c>
      <c r="Z95" s="143">
        <v>177941.65</v>
      </c>
      <c r="AA95" s="143">
        <v>805167.12</v>
      </c>
      <c r="AB95" s="144">
        <v>0</v>
      </c>
      <c r="AC95" s="144">
        <v>0</v>
      </c>
      <c r="AD95" s="144">
        <v>0</v>
      </c>
      <c r="AE95" s="100"/>
      <c r="AF95" s="100"/>
      <c r="AG95" s="48">
        <v>-24.64</v>
      </c>
      <c r="AH95" s="48">
        <v>-60.5</v>
      </c>
      <c r="AI95" s="48"/>
      <c r="AJ95" s="101"/>
      <c r="AK95" s="101"/>
      <c r="AL95" s="101"/>
      <c r="AM95" s="101"/>
      <c r="AN95" s="101"/>
      <c r="AO95" s="101"/>
      <c r="AP95" s="17">
        <f t="shared" si="6"/>
        <v>4.5248940874719326</v>
      </c>
      <c r="AQ95" s="17">
        <f t="shared" si="7"/>
        <v>0.73833400000000005</v>
      </c>
    </row>
    <row r="96" spans="1:43" x14ac:dyDescent="0.25">
      <c r="A96" s="44" t="s">
        <v>132</v>
      </c>
      <c r="B96" s="44">
        <v>2309579</v>
      </c>
      <c r="C96" s="6">
        <v>45253</v>
      </c>
      <c r="D96" s="7">
        <v>0.40138888888888885</v>
      </c>
      <c r="E96" s="5" t="s">
        <v>731</v>
      </c>
      <c r="F96" s="5">
        <v>57</v>
      </c>
      <c r="G96" s="8">
        <v>32525926</v>
      </c>
      <c r="H96" s="8">
        <v>5836369</v>
      </c>
      <c r="I96" s="39" t="s">
        <v>77</v>
      </c>
      <c r="J96" s="141">
        <v>4.41</v>
      </c>
      <c r="K96" s="142">
        <v>0</v>
      </c>
      <c r="L96" s="142">
        <v>0</v>
      </c>
      <c r="M96" s="142">
        <v>0</v>
      </c>
      <c r="N96" s="142">
        <v>0</v>
      </c>
      <c r="O96" s="142">
        <v>0</v>
      </c>
      <c r="P96" s="142">
        <v>0</v>
      </c>
      <c r="Q96" s="142">
        <v>0</v>
      </c>
      <c r="R96" s="142">
        <v>0</v>
      </c>
      <c r="S96" s="142">
        <v>0.03</v>
      </c>
      <c r="T96" s="142">
        <v>0</v>
      </c>
      <c r="U96" s="142">
        <v>0</v>
      </c>
      <c r="V96" s="142">
        <v>0</v>
      </c>
      <c r="W96" s="143">
        <v>8354.2099999999991</v>
      </c>
      <c r="X96" s="144">
        <v>0</v>
      </c>
      <c r="Y96" s="143">
        <v>9278.15</v>
      </c>
      <c r="Z96" s="143">
        <v>200234.17</v>
      </c>
      <c r="AA96" s="143">
        <v>782129</v>
      </c>
      <c r="AB96" s="144">
        <v>0</v>
      </c>
      <c r="AC96" s="144">
        <v>0</v>
      </c>
      <c r="AD96" s="144">
        <v>0</v>
      </c>
      <c r="AE96" s="99"/>
      <c r="AF96" s="99"/>
      <c r="AG96" s="48">
        <v>-23.32</v>
      </c>
      <c r="AH96" s="48">
        <v>-56.4</v>
      </c>
      <c r="AI96" s="48"/>
      <c r="AJ96" s="101"/>
      <c r="AK96" s="101"/>
      <c r="AL96" s="101"/>
      <c r="AM96" s="101"/>
      <c r="AN96" s="101"/>
      <c r="AO96" s="101"/>
      <c r="AP96" s="17">
        <f t="shared" si="6"/>
        <v>3.9060715760951288</v>
      </c>
      <c r="AQ96" s="17">
        <f t="shared" si="7"/>
        <v>0.83542099999999986</v>
      </c>
    </row>
    <row r="97" spans="1:43" x14ac:dyDescent="0.25">
      <c r="A97" s="44" t="s">
        <v>133</v>
      </c>
      <c r="B97" s="44">
        <v>2309580</v>
      </c>
      <c r="C97" s="6">
        <v>45253</v>
      </c>
      <c r="D97" s="7">
        <v>0.41944444444444445</v>
      </c>
      <c r="E97" s="5" t="s">
        <v>786</v>
      </c>
      <c r="F97" s="5">
        <v>55</v>
      </c>
      <c r="G97" s="8">
        <v>32525898</v>
      </c>
      <c r="H97" s="8">
        <v>5836302</v>
      </c>
      <c r="I97" s="39" t="s">
        <v>77</v>
      </c>
      <c r="J97" s="141">
        <v>2316.52</v>
      </c>
      <c r="K97" s="142">
        <v>0.03</v>
      </c>
      <c r="L97" s="142">
        <v>0</v>
      </c>
      <c r="M97" s="142">
        <v>0.08</v>
      </c>
      <c r="N97" s="142">
        <v>0</v>
      </c>
      <c r="O97" s="142">
        <v>0.04</v>
      </c>
      <c r="P97" s="142">
        <v>0.04</v>
      </c>
      <c r="Q97" s="142">
        <v>0</v>
      </c>
      <c r="R97" s="142">
        <v>0</v>
      </c>
      <c r="S97" s="142">
        <v>0.09</v>
      </c>
      <c r="T97" s="142">
        <v>0</v>
      </c>
      <c r="U97" s="142">
        <v>0.06</v>
      </c>
      <c r="V97" s="142">
        <v>0.03</v>
      </c>
      <c r="W97" s="143">
        <v>38018.19</v>
      </c>
      <c r="X97" s="144">
        <v>0</v>
      </c>
      <c r="Y97" s="143">
        <v>9811.4500000000007</v>
      </c>
      <c r="Z97" s="143">
        <v>112381.49</v>
      </c>
      <c r="AA97" s="143">
        <v>837471.42</v>
      </c>
      <c r="AB97" s="144">
        <v>0</v>
      </c>
      <c r="AC97" s="144">
        <v>0</v>
      </c>
      <c r="AD97" s="144">
        <v>0</v>
      </c>
      <c r="AE97" s="100"/>
      <c r="AF97" s="100"/>
      <c r="AG97" s="48">
        <v>-23.65</v>
      </c>
      <c r="AH97" s="48">
        <v>-90.4</v>
      </c>
      <c r="AI97" s="48">
        <v>-321.10000000000002</v>
      </c>
      <c r="AJ97" s="101"/>
      <c r="AK97" s="101"/>
      <c r="AL97" s="101"/>
      <c r="AM97" s="101"/>
      <c r="AN97" s="101"/>
      <c r="AO97" s="101"/>
      <c r="AP97" s="17">
        <f t="shared" si="6"/>
        <v>7.4520405451111209</v>
      </c>
      <c r="AQ97" s="17">
        <f t="shared" si="7"/>
        <v>3.8018190000000001</v>
      </c>
    </row>
    <row r="98" spans="1:43" x14ac:dyDescent="0.25">
      <c r="A98" s="44" t="s">
        <v>134</v>
      </c>
      <c r="B98" s="44">
        <v>2309581</v>
      </c>
      <c r="C98" s="6">
        <v>45253</v>
      </c>
      <c r="D98" s="7">
        <v>0.4236111111111111</v>
      </c>
      <c r="E98" s="5" t="s">
        <v>786</v>
      </c>
      <c r="F98" s="5">
        <v>50</v>
      </c>
      <c r="G98" s="8">
        <v>32525908</v>
      </c>
      <c r="H98" s="8">
        <v>5836302</v>
      </c>
      <c r="I98" s="39" t="s">
        <v>77</v>
      </c>
      <c r="J98" s="141">
        <v>722.74</v>
      </c>
      <c r="K98" s="142">
        <v>0.02</v>
      </c>
      <c r="L98" s="142">
        <v>0</v>
      </c>
      <c r="M98" s="142">
        <v>0.05</v>
      </c>
      <c r="N98" s="142">
        <v>0</v>
      </c>
      <c r="O98" s="142">
        <v>0</v>
      </c>
      <c r="P98" s="142">
        <v>0</v>
      </c>
      <c r="Q98" s="142">
        <v>0</v>
      </c>
      <c r="R98" s="142">
        <v>0</v>
      </c>
      <c r="S98" s="142">
        <v>7.0000000000000007E-2</v>
      </c>
      <c r="T98" s="142">
        <v>0</v>
      </c>
      <c r="U98" s="142">
        <v>0.02</v>
      </c>
      <c r="V98" s="142">
        <v>0.02</v>
      </c>
      <c r="W98" s="143">
        <v>26468.65</v>
      </c>
      <c r="X98" s="144">
        <v>0</v>
      </c>
      <c r="Y98" s="143">
        <v>9559.27</v>
      </c>
      <c r="Z98" s="143">
        <v>151312.24</v>
      </c>
      <c r="AA98" s="143">
        <v>811936.74</v>
      </c>
      <c r="AB98" s="144">
        <v>0</v>
      </c>
      <c r="AC98" s="144">
        <v>0</v>
      </c>
      <c r="AD98" s="144">
        <v>0</v>
      </c>
      <c r="AE98" s="99"/>
      <c r="AF98" s="99"/>
      <c r="AG98" s="48">
        <v>-23.18</v>
      </c>
      <c r="AH98" s="48">
        <v>-96.58</v>
      </c>
      <c r="AI98" s="48"/>
      <c r="AJ98" s="101"/>
      <c r="AK98" s="101"/>
      <c r="AL98" s="101"/>
      <c r="AM98" s="101"/>
      <c r="AN98" s="101"/>
      <c r="AO98" s="101"/>
      <c r="AP98" s="17">
        <f t="shared" si="6"/>
        <v>5.3659686751051998</v>
      </c>
      <c r="AQ98" s="17">
        <f t="shared" si="7"/>
        <v>2.646865</v>
      </c>
    </row>
    <row r="99" spans="1:43" x14ac:dyDescent="0.25">
      <c r="A99" s="44" t="s">
        <v>135</v>
      </c>
      <c r="B99" s="44">
        <v>2309582</v>
      </c>
      <c r="C99" s="6">
        <v>45253</v>
      </c>
      <c r="D99" s="7">
        <v>0.42499999999999999</v>
      </c>
      <c r="E99" s="5" t="s">
        <v>786</v>
      </c>
      <c r="F99" s="5">
        <v>54</v>
      </c>
      <c r="G99" s="8">
        <v>32525908</v>
      </c>
      <c r="H99" s="8">
        <v>5836292</v>
      </c>
      <c r="I99" s="39" t="s">
        <v>77</v>
      </c>
      <c r="J99" s="141">
        <v>230.67</v>
      </c>
      <c r="K99" s="142">
        <v>0</v>
      </c>
      <c r="L99" s="142">
        <v>0</v>
      </c>
      <c r="M99" s="142">
        <v>0.04</v>
      </c>
      <c r="N99" s="142">
        <v>0</v>
      </c>
      <c r="O99" s="142">
        <v>0</v>
      </c>
      <c r="P99" s="142">
        <v>0</v>
      </c>
      <c r="Q99" s="142">
        <v>0</v>
      </c>
      <c r="R99" s="142">
        <v>0</v>
      </c>
      <c r="S99" s="142">
        <v>0.05</v>
      </c>
      <c r="T99" s="142">
        <v>0</v>
      </c>
      <c r="U99" s="142">
        <v>0</v>
      </c>
      <c r="V99" s="142">
        <v>0</v>
      </c>
      <c r="W99" s="143">
        <v>35063.06</v>
      </c>
      <c r="X99" s="144">
        <v>0</v>
      </c>
      <c r="Y99" s="143">
        <v>9766.82</v>
      </c>
      <c r="Z99" s="143">
        <v>116762.97</v>
      </c>
      <c r="AA99" s="143">
        <v>838175.8</v>
      </c>
      <c r="AB99" s="144">
        <v>0</v>
      </c>
      <c r="AC99" s="144">
        <v>0</v>
      </c>
      <c r="AD99" s="144">
        <v>0</v>
      </c>
      <c r="AE99" s="100"/>
      <c r="AF99" s="100"/>
      <c r="AG99" s="48">
        <v>-23.7</v>
      </c>
      <c r="AH99" s="48">
        <v>-91.98</v>
      </c>
      <c r="AI99" s="48"/>
      <c r="AJ99" s="101"/>
      <c r="AK99" s="101"/>
      <c r="AL99" s="101"/>
      <c r="AM99" s="101"/>
      <c r="AN99" s="101"/>
      <c r="AO99" s="101"/>
      <c r="AP99" s="17">
        <f t="shared" si="6"/>
        <v>7.1784385066601173</v>
      </c>
      <c r="AQ99" s="17">
        <f t="shared" si="7"/>
        <v>3.5063059999999999</v>
      </c>
    </row>
    <row r="100" spans="1:43" x14ac:dyDescent="0.25">
      <c r="A100" s="44" t="s">
        <v>136</v>
      </c>
      <c r="B100" s="44">
        <v>2309583</v>
      </c>
      <c r="C100" s="6">
        <v>45253</v>
      </c>
      <c r="D100" s="7">
        <v>0.42638888888888887</v>
      </c>
      <c r="E100" s="5" t="s">
        <v>786</v>
      </c>
      <c r="F100" s="5">
        <v>58</v>
      </c>
      <c r="G100" s="8">
        <v>32525898</v>
      </c>
      <c r="H100" s="8">
        <v>5836292</v>
      </c>
      <c r="I100" s="39" t="s">
        <v>77</v>
      </c>
      <c r="J100" s="141">
        <v>2534.11</v>
      </c>
      <c r="K100" s="142">
        <v>0</v>
      </c>
      <c r="L100" s="142">
        <v>0</v>
      </c>
      <c r="M100" s="142">
        <v>0.05</v>
      </c>
      <c r="N100" s="142">
        <v>0</v>
      </c>
      <c r="O100" s="142">
        <v>0</v>
      </c>
      <c r="P100" s="142">
        <v>0</v>
      </c>
      <c r="Q100" s="142">
        <v>0</v>
      </c>
      <c r="R100" s="142">
        <v>0</v>
      </c>
      <c r="S100" s="142">
        <v>0.05</v>
      </c>
      <c r="T100" s="142">
        <v>0</v>
      </c>
      <c r="U100" s="142">
        <v>0.02</v>
      </c>
      <c r="V100" s="142">
        <v>0.02</v>
      </c>
      <c r="W100" s="143">
        <v>42539.79</v>
      </c>
      <c r="X100" s="144">
        <v>0</v>
      </c>
      <c r="Y100" s="143">
        <v>9659.6299999999992</v>
      </c>
      <c r="Z100" s="143">
        <v>120191.91</v>
      </c>
      <c r="AA100" s="143">
        <v>825074.26</v>
      </c>
      <c r="AB100" s="144">
        <v>0</v>
      </c>
      <c r="AC100" s="144">
        <v>0</v>
      </c>
      <c r="AD100" s="144">
        <v>0</v>
      </c>
      <c r="AE100" s="100"/>
      <c r="AF100" s="100"/>
      <c r="AG100" s="48">
        <v>-23.42</v>
      </c>
      <c r="AH100" s="48">
        <v>-94.87</v>
      </c>
      <c r="AI100" s="48">
        <v>-326</v>
      </c>
      <c r="AJ100" s="101"/>
      <c r="AK100" s="101"/>
      <c r="AL100" s="101"/>
      <c r="AM100" s="101"/>
      <c r="AN100" s="101"/>
      <c r="AO100" s="101"/>
      <c r="AP100" s="17">
        <f t="shared" si="6"/>
        <v>6.8646405569226747</v>
      </c>
      <c r="AQ100" s="17">
        <f t="shared" si="7"/>
        <v>4.2539790000000002</v>
      </c>
    </row>
    <row r="101" spans="1:43" x14ac:dyDescent="0.25">
      <c r="A101" s="44" t="s">
        <v>137</v>
      </c>
      <c r="B101" s="44">
        <v>2309584</v>
      </c>
      <c r="C101" s="6">
        <v>45253</v>
      </c>
      <c r="D101" s="7">
        <v>0.42777777777777781</v>
      </c>
      <c r="E101" s="5" t="s">
        <v>786</v>
      </c>
      <c r="F101" s="5">
        <v>46</v>
      </c>
      <c r="G101" s="8">
        <v>32525888</v>
      </c>
      <c r="H101" s="8">
        <v>5836292</v>
      </c>
      <c r="I101" s="39" t="s">
        <v>77</v>
      </c>
      <c r="J101" s="141">
        <v>7.26</v>
      </c>
      <c r="K101" s="142">
        <v>0.02</v>
      </c>
      <c r="L101" s="142">
        <v>0</v>
      </c>
      <c r="M101" s="142">
        <v>0.03</v>
      </c>
      <c r="N101" s="142">
        <v>0</v>
      </c>
      <c r="O101" s="142">
        <v>0</v>
      </c>
      <c r="P101" s="142">
        <v>0</v>
      </c>
      <c r="Q101" s="142">
        <v>0</v>
      </c>
      <c r="R101" s="142">
        <v>0</v>
      </c>
      <c r="S101" s="142">
        <v>0.09</v>
      </c>
      <c r="T101" s="142">
        <v>0</v>
      </c>
      <c r="U101" s="142">
        <v>0</v>
      </c>
      <c r="V101" s="142">
        <v>0</v>
      </c>
      <c r="W101" s="143">
        <v>23303.38</v>
      </c>
      <c r="X101" s="144">
        <v>0</v>
      </c>
      <c r="Y101" s="143">
        <v>9661.09</v>
      </c>
      <c r="Z101" s="143">
        <v>143390.04999999999</v>
      </c>
      <c r="AA101" s="143">
        <v>823637.25</v>
      </c>
      <c r="AB101" s="144">
        <v>0</v>
      </c>
      <c r="AC101" s="144">
        <v>0</v>
      </c>
      <c r="AD101" s="144">
        <v>0</v>
      </c>
      <c r="AE101" s="100"/>
      <c r="AF101" s="100"/>
      <c r="AG101" s="48">
        <v>-23.61</v>
      </c>
      <c r="AH101" s="48">
        <v>-93.3</v>
      </c>
      <c r="AI101" s="48"/>
      <c r="AJ101" s="101"/>
      <c r="AK101" s="101"/>
      <c r="AL101" s="101"/>
      <c r="AM101" s="101"/>
      <c r="AN101" s="101"/>
      <c r="AO101" s="101"/>
      <c r="AP101" s="17">
        <f t="shared" si="6"/>
        <v>5.7440334946532206</v>
      </c>
      <c r="AQ101" s="17">
        <f t="shared" si="7"/>
        <v>2.3303380000000002</v>
      </c>
    </row>
    <row r="102" spans="1:43" x14ac:dyDescent="0.25">
      <c r="A102" s="44" t="s">
        <v>138</v>
      </c>
      <c r="B102" s="44">
        <v>2309585</v>
      </c>
      <c r="C102" s="6">
        <v>45253</v>
      </c>
      <c r="D102" s="7">
        <v>0.42986111111111108</v>
      </c>
      <c r="E102" s="5" t="s">
        <v>786</v>
      </c>
      <c r="F102" s="5">
        <v>58</v>
      </c>
      <c r="G102" s="8">
        <v>32525888</v>
      </c>
      <c r="H102" s="8">
        <v>5836302</v>
      </c>
      <c r="I102" s="39" t="s">
        <v>77</v>
      </c>
      <c r="J102" s="141">
        <v>3.16</v>
      </c>
      <c r="K102" s="142">
        <v>0</v>
      </c>
      <c r="L102" s="142">
        <v>0</v>
      </c>
      <c r="M102" s="142">
        <v>0</v>
      </c>
      <c r="N102" s="142">
        <v>0</v>
      </c>
      <c r="O102" s="142">
        <v>0</v>
      </c>
      <c r="P102" s="142">
        <v>0</v>
      </c>
      <c r="Q102" s="142">
        <v>0</v>
      </c>
      <c r="R102" s="142">
        <v>0</v>
      </c>
      <c r="S102" s="142">
        <v>0.04</v>
      </c>
      <c r="T102" s="142">
        <v>0</v>
      </c>
      <c r="U102" s="142">
        <v>0</v>
      </c>
      <c r="V102" s="142">
        <v>0</v>
      </c>
      <c r="W102" s="143">
        <v>19962.91</v>
      </c>
      <c r="X102" s="144">
        <v>0</v>
      </c>
      <c r="Y102" s="143">
        <v>9445.26</v>
      </c>
      <c r="Z102" s="143">
        <v>168911.84</v>
      </c>
      <c r="AA102" s="143">
        <v>801676.71</v>
      </c>
      <c r="AB102" s="144">
        <v>0</v>
      </c>
      <c r="AC102" s="144">
        <v>0</v>
      </c>
      <c r="AD102" s="144">
        <v>0</v>
      </c>
      <c r="AE102" s="99"/>
      <c r="AF102" s="99"/>
      <c r="AG102" s="48">
        <v>-24.01</v>
      </c>
      <c r="AH102" s="48">
        <v>-68.599999999999994</v>
      </c>
      <c r="AI102" s="48"/>
      <c r="AJ102" s="101"/>
      <c r="AK102" s="101"/>
      <c r="AL102" s="101"/>
      <c r="AM102" s="101"/>
      <c r="AN102" s="101"/>
      <c r="AO102" s="101"/>
      <c r="AP102" s="17">
        <f t="shared" si="6"/>
        <v>4.7461250200104388</v>
      </c>
      <c r="AQ102" s="17">
        <f t="shared" si="7"/>
        <v>1.996291</v>
      </c>
    </row>
    <row r="103" spans="1:43" x14ac:dyDescent="0.25">
      <c r="A103" s="44" t="s">
        <v>139</v>
      </c>
      <c r="B103" s="44">
        <v>2309586</v>
      </c>
      <c r="C103" s="6">
        <v>45253</v>
      </c>
      <c r="D103" s="7">
        <v>0.43472222222222223</v>
      </c>
      <c r="E103" s="5" t="s">
        <v>786</v>
      </c>
      <c r="F103" s="5">
        <v>29</v>
      </c>
      <c r="G103" s="8">
        <v>32525888</v>
      </c>
      <c r="H103" s="8">
        <v>5836312</v>
      </c>
      <c r="I103" s="39" t="s">
        <v>77</v>
      </c>
      <c r="J103" s="141">
        <v>1.84</v>
      </c>
      <c r="K103" s="142">
        <v>0</v>
      </c>
      <c r="L103" s="142">
        <v>0</v>
      </c>
      <c r="M103" s="142">
        <v>0</v>
      </c>
      <c r="N103" s="142">
        <v>0</v>
      </c>
      <c r="O103" s="142">
        <v>0</v>
      </c>
      <c r="P103" s="142">
        <v>0</v>
      </c>
      <c r="Q103" s="142">
        <v>0</v>
      </c>
      <c r="R103" s="142">
        <v>0</v>
      </c>
      <c r="S103" s="142">
        <v>0.04</v>
      </c>
      <c r="T103" s="142">
        <v>0</v>
      </c>
      <c r="U103" s="142">
        <v>0</v>
      </c>
      <c r="V103" s="142">
        <v>0</v>
      </c>
      <c r="W103" s="143">
        <v>13805.46</v>
      </c>
      <c r="X103" s="144">
        <v>0</v>
      </c>
      <c r="Y103" s="143">
        <v>9454.82</v>
      </c>
      <c r="Z103" s="143">
        <v>175389.04</v>
      </c>
      <c r="AA103" s="143">
        <v>801348.75</v>
      </c>
      <c r="AB103" s="144">
        <v>0</v>
      </c>
      <c r="AC103" s="144">
        <v>0</v>
      </c>
      <c r="AD103" s="144">
        <v>0</v>
      </c>
      <c r="AE103" s="100"/>
      <c r="AF103" s="100"/>
      <c r="AG103" s="48">
        <v>-23.89</v>
      </c>
      <c r="AH103" s="48">
        <v>-49.5</v>
      </c>
      <c r="AI103" s="48"/>
      <c r="AJ103" s="101"/>
      <c r="AK103" s="101"/>
      <c r="AL103" s="101"/>
      <c r="AM103" s="101"/>
      <c r="AN103" s="101"/>
      <c r="AO103" s="101"/>
      <c r="AP103" s="17">
        <f t="shared" si="6"/>
        <v>4.5689784834901879</v>
      </c>
      <c r="AQ103" s="17">
        <f t="shared" si="7"/>
        <v>1.3805459999999998</v>
      </c>
    </row>
    <row r="104" spans="1:43" x14ac:dyDescent="0.25">
      <c r="A104" s="44" t="s">
        <v>140</v>
      </c>
      <c r="B104" s="44">
        <v>2309587</v>
      </c>
      <c r="C104" s="6">
        <v>45253</v>
      </c>
      <c r="D104" s="7">
        <v>0.4368055555555555</v>
      </c>
      <c r="E104" s="5" t="s">
        <v>786</v>
      </c>
      <c r="F104" s="5">
        <v>53</v>
      </c>
      <c r="G104" s="8">
        <v>32525898</v>
      </c>
      <c r="H104" s="8">
        <v>5836312</v>
      </c>
      <c r="I104" s="39" t="s">
        <v>77</v>
      </c>
      <c r="J104" s="141">
        <v>3058.64</v>
      </c>
      <c r="K104" s="142">
        <v>0.04</v>
      </c>
      <c r="L104" s="142">
        <v>0</v>
      </c>
      <c r="M104" s="142">
        <v>0.06</v>
      </c>
      <c r="N104" s="142">
        <v>0</v>
      </c>
      <c r="O104" s="142">
        <v>0</v>
      </c>
      <c r="P104" s="142">
        <v>0</v>
      </c>
      <c r="Q104" s="142">
        <v>0</v>
      </c>
      <c r="R104" s="142">
        <v>0</v>
      </c>
      <c r="S104" s="142">
        <v>0.05</v>
      </c>
      <c r="T104" s="142">
        <v>0</v>
      </c>
      <c r="U104" s="142">
        <v>0.02</v>
      </c>
      <c r="V104" s="142">
        <v>0.02</v>
      </c>
      <c r="W104" s="143">
        <v>33762.58</v>
      </c>
      <c r="X104" s="144">
        <v>0</v>
      </c>
      <c r="Y104" s="143">
        <v>9610.9</v>
      </c>
      <c r="Z104" s="143">
        <v>132220.20000000001</v>
      </c>
      <c r="AA104" s="143">
        <v>821347.43</v>
      </c>
      <c r="AB104" s="144">
        <v>0</v>
      </c>
      <c r="AC104" s="144">
        <v>0</v>
      </c>
      <c r="AD104" s="144">
        <v>0</v>
      </c>
      <c r="AE104" s="99"/>
      <c r="AF104" s="99"/>
      <c r="AG104" s="48">
        <v>-23.34</v>
      </c>
      <c r="AH104" s="102">
        <v>-94.07</v>
      </c>
      <c r="AI104" s="48">
        <v>-327.9</v>
      </c>
      <c r="AJ104" s="101"/>
      <c r="AK104" s="101"/>
      <c r="AL104" s="101"/>
      <c r="AM104" s="101"/>
      <c r="AN104" s="101"/>
      <c r="AO104" s="101"/>
      <c r="AP104" s="17">
        <f t="shared" si="6"/>
        <v>6.2119663258715381</v>
      </c>
      <c r="AQ104" s="17">
        <f t="shared" si="7"/>
        <v>3.376258</v>
      </c>
    </row>
    <row r="105" spans="1:43" x14ac:dyDescent="0.25">
      <c r="A105" s="44" t="s">
        <v>141</v>
      </c>
      <c r="B105" s="44">
        <v>2309588</v>
      </c>
      <c r="C105" s="6">
        <v>45253</v>
      </c>
      <c r="D105" s="7">
        <v>0.4381944444444445</v>
      </c>
      <c r="E105" s="5" t="s">
        <v>786</v>
      </c>
      <c r="F105" s="5">
        <v>53</v>
      </c>
      <c r="G105" s="8">
        <v>32525908</v>
      </c>
      <c r="H105" s="8">
        <v>5836312</v>
      </c>
      <c r="I105" s="39" t="s">
        <v>77</v>
      </c>
      <c r="J105" s="141">
        <v>863.28</v>
      </c>
      <c r="K105" s="142">
        <v>0</v>
      </c>
      <c r="L105" s="142">
        <v>0</v>
      </c>
      <c r="M105" s="142">
        <v>0.05</v>
      </c>
      <c r="N105" s="142">
        <v>0</v>
      </c>
      <c r="O105" s="142">
        <v>0</v>
      </c>
      <c r="P105" s="142">
        <v>0</v>
      </c>
      <c r="Q105" s="142">
        <v>0</v>
      </c>
      <c r="R105" s="142">
        <v>0</v>
      </c>
      <c r="S105" s="142">
        <v>0.05</v>
      </c>
      <c r="T105" s="142">
        <v>0</v>
      </c>
      <c r="U105" s="142">
        <v>0.02</v>
      </c>
      <c r="V105" s="142">
        <v>0.03</v>
      </c>
      <c r="W105" s="143">
        <v>41537.9</v>
      </c>
      <c r="X105" s="144">
        <v>0</v>
      </c>
      <c r="Y105" s="143">
        <v>9648.69</v>
      </c>
      <c r="Z105" s="143">
        <v>125080.04</v>
      </c>
      <c r="AA105" s="143">
        <v>822788.18</v>
      </c>
      <c r="AB105" s="144">
        <v>0</v>
      </c>
      <c r="AC105" s="144">
        <v>0</v>
      </c>
      <c r="AD105" s="144">
        <v>81.680000000000007</v>
      </c>
      <c r="AE105" s="100"/>
      <c r="AF105" s="100"/>
      <c r="AG105" s="48">
        <v>-23.64</v>
      </c>
      <c r="AH105" s="48">
        <v>-93.65</v>
      </c>
      <c r="AI105" s="48"/>
      <c r="AJ105" s="101"/>
      <c r="AK105" s="101"/>
      <c r="AL105" s="101"/>
      <c r="AM105" s="101"/>
      <c r="AN105" s="48"/>
      <c r="AO105" s="101"/>
      <c r="AP105" s="17">
        <f t="shared" si="6"/>
        <v>6.5780933552627587</v>
      </c>
      <c r="AQ105" s="17">
        <f t="shared" si="7"/>
        <v>4.1537899999999999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6"/>
  <sheetViews>
    <sheetView zoomScale="70" zoomScaleNormal="70" workbookViewId="0">
      <selection sqref="A1:XFD1048576"/>
    </sheetView>
  </sheetViews>
  <sheetFormatPr baseColWidth="10" defaultRowHeight="15" x14ac:dyDescent="0.25"/>
  <cols>
    <col min="1" max="1" width="9.28515625" bestFit="1" customWidth="1"/>
    <col min="2" max="2" width="10.5703125" bestFit="1" customWidth="1"/>
    <col min="3" max="3" width="18.28515625" bestFit="1" customWidth="1"/>
    <col min="4" max="4" width="14.85546875" bestFit="1" customWidth="1"/>
    <col min="5" max="5" width="13.5703125" bestFit="1" customWidth="1"/>
    <col min="6" max="6" width="29" bestFit="1" customWidth="1"/>
    <col min="7" max="7" width="31.5703125" bestFit="1" customWidth="1"/>
    <col min="8" max="8" width="22.42578125" bestFit="1" customWidth="1"/>
    <col min="9" max="9" width="29.28515625" bestFit="1" customWidth="1"/>
    <col min="10" max="10" width="31.5703125" bestFit="1" customWidth="1"/>
    <col min="11" max="11" width="22.42578125" bestFit="1" customWidth="1"/>
    <col min="12" max="12" width="15.28515625" bestFit="1" customWidth="1"/>
    <col min="13" max="13" width="13.7109375" bestFit="1" customWidth="1"/>
    <col min="14" max="14" width="17.42578125" bestFit="1" customWidth="1"/>
    <col min="15" max="15" width="21.28515625" bestFit="1" customWidth="1"/>
    <col min="16" max="16" width="14.5703125" bestFit="1" customWidth="1"/>
  </cols>
  <sheetData>
    <row r="1" spans="1:15" x14ac:dyDescent="0.25">
      <c r="A1" s="117" t="s">
        <v>142</v>
      </c>
      <c r="B1" s="117" t="s">
        <v>207</v>
      </c>
      <c r="C1" s="117" t="s">
        <v>722</v>
      </c>
      <c r="D1" s="117" t="s">
        <v>152</v>
      </c>
      <c r="E1" s="117" t="s">
        <v>151</v>
      </c>
      <c r="F1" s="117" t="s">
        <v>713</v>
      </c>
      <c r="G1" s="117" t="s">
        <v>714</v>
      </c>
      <c r="H1" s="117" t="s">
        <v>717</v>
      </c>
      <c r="I1" s="117" t="s">
        <v>716</v>
      </c>
      <c r="J1" s="117" t="s">
        <v>715</v>
      </c>
      <c r="K1" s="117" t="s">
        <v>717</v>
      </c>
      <c r="L1" s="117" t="s">
        <v>719</v>
      </c>
      <c r="M1" s="117" t="s">
        <v>718</v>
      </c>
      <c r="N1" s="117" t="s">
        <v>720</v>
      </c>
      <c r="O1" s="117" t="s">
        <v>721</v>
      </c>
    </row>
    <row r="2" spans="1:15" x14ac:dyDescent="0.25">
      <c r="A2" s="117" t="s">
        <v>143</v>
      </c>
      <c r="B2" s="117" t="s">
        <v>708</v>
      </c>
      <c r="C2" s="139">
        <v>44629.435416666667</v>
      </c>
      <c r="D2" s="117">
        <v>32525924</v>
      </c>
      <c r="E2" s="117">
        <v>5836503</v>
      </c>
      <c r="F2" s="117">
        <v>-0.1326</v>
      </c>
      <c r="G2" s="117">
        <v>0.1893</v>
      </c>
      <c r="H2" s="133">
        <f>G2/AVERAGE(F$2:F$18)</f>
        <v>-0.39864479845402961</v>
      </c>
      <c r="I2" s="117">
        <v>1.6818</v>
      </c>
      <c r="J2" s="117">
        <v>0.16400000000000001</v>
      </c>
      <c r="K2" s="127">
        <f>J2/AVERAGE(I$2:I$18)</f>
        <v>0.10370866346761894</v>
      </c>
      <c r="L2" s="127">
        <v>102.41330000000001</v>
      </c>
      <c r="M2" s="127">
        <v>4.1980000000000004</v>
      </c>
      <c r="N2" s="117">
        <v>8.9999999999999993E-3</v>
      </c>
      <c r="O2" s="117">
        <v>0.30719999999999997</v>
      </c>
    </row>
    <row r="3" spans="1:15" x14ac:dyDescent="0.25">
      <c r="A3" s="117" t="s">
        <v>143</v>
      </c>
      <c r="B3" s="117" t="s">
        <v>708</v>
      </c>
      <c r="C3" s="139">
        <v>44629.444444444445</v>
      </c>
      <c r="D3" s="117">
        <v>32525919</v>
      </c>
      <c r="E3" s="117">
        <v>5836508</v>
      </c>
      <c r="F3" s="117">
        <v>-8.0999999999999996E-3</v>
      </c>
      <c r="G3" s="117">
        <v>3.0999999999999999E-3</v>
      </c>
      <c r="H3" s="133">
        <f>G3/AVERAGE(F$2:F$18)</f>
        <v>-6.5282560761093069E-3</v>
      </c>
      <c r="I3" s="117">
        <v>0.8468</v>
      </c>
      <c r="J3" s="117">
        <v>3.3000000000000002E-2</v>
      </c>
      <c r="K3" s="127">
        <f>J3/AVERAGE(I$2:I$18)</f>
        <v>2.0868206673362349E-2</v>
      </c>
      <c r="L3" s="127">
        <v>102.41670000000001</v>
      </c>
      <c r="M3" s="127">
        <v>3.7753000000000001</v>
      </c>
      <c r="N3" s="117">
        <v>1.7500000000000002E-2</v>
      </c>
      <c r="O3" s="117">
        <v>0.50319999999999998</v>
      </c>
    </row>
    <row r="4" spans="1:15" x14ac:dyDescent="0.25">
      <c r="A4" s="117" t="s">
        <v>143</v>
      </c>
      <c r="B4" s="117" t="s">
        <v>708</v>
      </c>
      <c r="C4" s="139">
        <v>44629.45208333333</v>
      </c>
      <c r="D4" s="117">
        <v>32525919</v>
      </c>
      <c r="E4" s="117">
        <v>5836498</v>
      </c>
      <c r="F4" s="117">
        <v>4.0000000000000001E-3</v>
      </c>
      <c r="G4" s="117">
        <v>1.55E-2</v>
      </c>
      <c r="H4" s="133">
        <f t="shared" ref="H4:H18" si="0">G4/AVERAGE(F$2:F$18)</f>
        <v>-3.2641280380546533E-2</v>
      </c>
      <c r="I4" s="117">
        <v>1.4743999999999999</v>
      </c>
      <c r="J4" s="117">
        <v>0.17879999999999999</v>
      </c>
      <c r="K4" s="127">
        <f t="shared" ref="K4:K18" si="1">J4/AVERAGE(I$2:I$18)</f>
        <v>0.11306773797567235</v>
      </c>
      <c r="L4" s="127">
        <v>102.41670000000001</v>
      </c>
      <c r="M4" s="127">
        <v>4.5518999999999998</v>
      </c>
      <c r="N4" s="117">
        <v>8.9999999999999993E-3</v>
      </c>
      <c r="O4" s="117">
        <v>0.314</v>
      </c>
    </row>
    <row r="5" spans="1:15" x14ac:dyDescent="0.25">
      <c r="A5" s="117" t="s">
        <v>143</v>
      </c>
      <c r="B5" s="117" t="s">
        <v>708</v>
      </c>
      <c r="C5" s="139">
        <v>44629.461805555555</v>
      </c>
      <c r="D5" s="117">
        <v>32525929</v>
      </c>
      <c r="E5" s="117">
        <v>5836498</v>
      </c>
      <c r="F5" s="117">
        <v>1.37E-2</v>
      </c>
      <c r="G5" s="117">
        <v>7.0000000000000001E-3</v>
      </c>
      <c r="H5" s="133">
        <f t="shared" si="0"/>
        <v>-1.4741223397666177E-2</v>
      </c>
      <c r="I5" s="117">
        <v>2.7225000000000001</v>
      </c>
      <c r="J5" s="117">
        <v>0.33400000000000002</v>
      </c>
      <c r="K5" s="127">
        <f t="shared" si="1"/>
        <v>0.21121154633039468</v>
      </c>
      <c r="L5" s="127">
        <v>102.42</v>
      </c>
      <c r="M5" s="127">
        <v>4.8651</v>
      </c>
      <c r="N5" s="117">
        <v>7.0000000000000001E-3</v>
      </c>
      <c r="O5" s="117">
        <v>0.25369999999999998</v>
      </c>
    </row>
    <row r="6" spans="1:15" x14ac:dyDescent="0.25">
      <c r="A6" s="117" t="s">
        <v>143</v>
      </c>
      <c r="B6" s="117" t="s">
        <v>708</v>
      </c>
      <c r="C6" s="139">
        <v>44629.469444444447</v>
      </c>
      <c r="D6" s="117">
        <v>32525929</v>
      </c>
      <c r="E6" s="117">
        <v>5836508</v>
      </c>
      <c r="F6" s="117">
        <v>-1.2498</v>
      </c>
      <c r="G6" s="117">
        <v>1.1299999999999999E-2</v>
      </c>
      <c r="H6" s="133">
        <f t="shared" si="0"/>
        <v>-2.3796546341946827E-2</v>
      </c>
      <c r="I6" s="117">
        <v>2.8917000000000002</v>
      </c>
      <c r="J6" s="117">
        <v>0.18290000000000001</v>
      </c>
      <c r="K6" s="127">
        <f t="shared" si="1"/>
        <v>0.11566045456236283</v>
      </c>
      <c r="L6" s="127">
        <v>102.41670000000001</v>
      </c>
      <c r="M6" s="127">
        <v>4.9151999999999996</v>
      </c>
      <c r="N6" s="117">
        <v>5.1999999999999998E-3</v>
      </c>
      <c r="O6" s="117">
        <v>0.2412</v>
      </c>
    </row>
    <row r="7" spans="1:15" x14ac:dyDescent="0.25">
      <c r="A7" s="117" t="s">
        <v>143</v>
      </c>
      <c r="B7" s="117" t="s">
        <v>708</v>
      </c>
      <c r="C7" s="139">
        <v>44629.477777777778</v>
      </c>
      <c r="D7" s="117">
        <v>32525909</v>
      </c>
      <c r="E7" s="117">
        <v>5836518</v>
      </c>
      <c r="F7" s="117">
        <v>-0.1736</v>
      </c>
      <c r="G7" s="117">
        <v>1.8700000000000001E-2</v>
      </c>
      <c r="H7" s="133">
        <f t="shared" si="0"/>
        <v>-3.9380125362336788E-2</v>
      </c>
      <c r="I7" s="117">
        <v>1.1798</v>
      </c>
      <c r="J7" s="117">
        <v>3.3500000000000002E-2</v>
      </c>
      <c r="K7" s="127">
        <f t="shared" si="1"/>
        <v>2.1184391622958747E-2</v>
      </c>
      <c r="L7" s="127">
        <v>102.3933</v>
      </c>
      <c r="M7" s="127">
        <v>11.7502</v>
      </c>
      <c r="N7" s="117">
        <v>1.4999999999999999E-2</v>
      </c>
      <c r="O7" s="117">
        <v>0.43630000000000002</v>
      </c>
    </row>
    <row r="8" spans="1:15" x14ac:dyDescent="0.25">
      <c r="A8" s="117" t="s">
        <v>143</v>
      </c>
      <c r="B8" s="117" t="s">
        <v>708</v>
      </c>
      <c r="C8" s="139">
        <v>44629.48541666667</v>
      </c>
      <c r="D8" s="117">
        <v>32525919</v>
      </c>
      <c r="E8" s="117">
        <v>5836518</v>
      </c>
      <c r="F8" s="117">
        <v>-0.1207</v>
      </c>
      <c r="G8" s="117">
        <v>7.9799999999999996E-2</v>
      </c>
      <c r="H8" s="133">
        <f t="shared" si="0"/>
        <v>-0.16804994673339441</v>
      </c>
      <c r="I8" s="117">
        <v>1.4319999999999999</v>
      </c>
      <c r="J8" s="117">
        <v>6.4199999999999993E-2</v>
      </c>
      <c r="K8" s="127">
        <f t="shared" si="1"/>
        <v>4.0598147528177655E-2</v>
      </c>
      <c r="L8" s="127">
        <v>102.41</v>
      </c>
      <c r="M8" s="127">
        <v>9.9484999999999992</v>
      </c>
      <c r="N8" s="117">
        <v>4.0000000000000001E-3</v>
      </c>
      <c r="O8" s="117">
        <v>0.1762</v>
      </c>
    </row>
    <row r="9" spans="1:15" x14ac:dyDescent="0.25">
      <c r="A9" s="117" t="s">
        <v>143</v>
      </c>
      <c r="B9" s="117" t="s">
        <v>708</v>
      </c>
      <c r="C9" s="139">
        <v>44629.493055555555</v>
      </c>
      <c r="D9" s="117">
        <v>32525929</v>
      </c>
      <c r="E9" s="117">
        <v>5836518</v>
      </c>
      <c r="F9" s="117">
        <v>-1.9922</v>
      </c>
      <c r="G9" s="117">
        <v>2.5600000000000001E-2</v>
      </c>
      <c r="H9" s="133">
        <f t="shared" si="0"/>
        <v>-5.3910759854322025E-2</v>
      </c>
      <c r="I9" s="117">
        <v>1.948</v>
      </c>
      <c r="J9" s="117">
        <v>6.1400000000000003E-2</v>
      </c>
      <c r="K9" s="127">
        <f t="shared" si="1"/>
        <v>3.8827511810437823E-2</v>
      </c>
      <c r="L9" s="127">
        <v>102.3967</v>
      </c>
      <c r="M9" s="127">
        <v>9.8995999999999995</v>
      </c>
      <c r="N9" s="117">
        <v>8.0000000000000002E-3</v>
      </c>
      <c r="O9" s="117">
        <v>0.27450000000000002</v>
      </c>
    </row>
    <row r="10" spans="1:15" x14ac:dyDescent="0.25">
      <c r="A10" s="117" t="s">
        <v>143</v>
      </c>
      <c r="B10" s="117" t="s">
        <v>708</v>
      </c>
      <c r="C10" s="139">
        <v>44629.501388888886</v>
      </c>
      <c r="D10" s="117">
        <v>32525939</v>
      </c>
      <c r="E10" s="117">
        <v>5836518</v>
      </c>
      <c r="F10" s="117">
        <v>-2.5709</v>
      </c>
      <c r="G10" s="117">
        <v>3.0300000000000001E-2</v>
      </c>
      <c r="H10" s="133">
        <f t="shared" si="0"/>
        <v>-6.3808438421326455E-2</v>
      </c>
      <c r="I10" s="117">
        <v>2.5276999999999998</v>
      </c>
      <c r="J10" s="117">
        <v>0.12870000000000001</v>
      </c>
      <c r="K10" s="127">
        <f t="shared" si="1"/>
        <v>8.1386006026113164E-2</v>
      </c>
      <c r="L10" s="127">
        <v>102.3567</v>
      </c>
      <c r="M10" s="127">
        <v>13.1121</v>
      </c>
      <c r="N10" s="117">
        <v>1.8100000000000002E-2</v>
      </c>
      <c r="O10" s="117">
        <v>0.2326</v>
      </c>
    </row>
    <row r="11" spans="1:15" x14ac:dyDescent="0.25">
      <c r="A11" s="117" t="s">
        <v>143</v>
      </c>
      <c r="B11" s="117" t="s">
        <v>708</v>
      </c>
      <c r="C11" s="139">
        <v>44629.509027777778</v>
      </c>
      <c r="D11" s="117">
        <v>32525939</v>
      </c>
      <c r="E11" s="117">
        <v>5836508</v>
      </c>
      <c r="F11" s="117">
        <v>-1.0461</v>
      </c>
      <c r="G11" s="117">
        <v>0.34960000000000002</v>
      </c>
      <c r="H11" s="133">
        <f t="shared" si="0"/>
        <v>-0.73621881426058511</v>
      </c>
      <c r="I11" s="117">
        <v>2.2408000000000001</v>
      </c>
      <c r="J11" s="117">
        <v>0.39739999999999998</v>
      </c>
      <c r="K11" s="127">
        <f t="shared" si="1"/>
        <v>0.25130379793921809</v>
      </c>
      <c r="L11" s="127">
        <v>102.38</v>
      </c>
      <c r="M11" s="127">
        <v>10.4754</v>
      </c>
      <c r="N11" s="117">
        <v>9.2999999999999992E-3</v>
      </c>
      <c r="O11" s="117">
        <v>0.3533</v>
      </c>
    </row>
    <row r="12" spans="1:15" x14ac:dyDescent="0.25">
      <c r="A12" s="117" t="s">
        <v>143</v>
      </c>
      <c r="B12" s="117" t="s">
        <v>708</v>
      </c>
      <c r="C12" s="139">
        <v>44629.51666666667</v>
      </c>
      <c r="D12" s="117">
        <v>32525939</v>
      </c>
      <c r="E12" s="117">
        <v>5836498</v>
      </c>
      <c r="F12" s="117">
        <v>-6.8500000000000005E-2</v>
      </c>
      <c r="G12" s="117">
        <v>4.0899999999999999E-2</v>
      </c>
      <c r="H12" s="133">
        <f t="shared" si="0"/>
        <v>-8.6130862423506663E-2</v>
      </c>
      <c r="I12" s="117">
        <v>0.89890000000000003</v>
      </c>
      <c r="J12" s="117">
        <v>4.7199999999999999E-2</v>
      </c>
      <c r="K12" s="127">
        <f t="shared" si="1"/>
        <v>2.9847859241900084E-2</v>
      </c>
      <c r="L12" s="127">
        <v>102.3767</v>
      </c>
      <c r="M12" s="127">
        <v>9.6730999999999998</v>
      </c>
      <c r="N12" s="117">
        <v>0.01</v>
      </c>
      <c r="O12" s="117">
        <v>0.32740000000000002</v>
      </c>
    </row>
    <row r="13" spans="1:15" x14ac:dyDescent="0.25">
      <c r="A13" s="117" t="s">
        <v>143</v>
      </c>
      <c r="B13" s="117" t="s">
        <v>708</v>
      </c>
      <c r="C13" s="139">
        <v>44629.524305555555</v>
      </c>
      <c r="D13" s="117">
        <v>32525939</v>
      </c>
      <c r="E13" s="117">
        <v>5836488</v>
      </c>
      <c r="F13" s="117">
        <v>-0.14430000000000001</v>
      </c>
      <c r="G13" s="117">
        <v>5.16E-2</v>
      </c>
      <c r="H13" s="133">
        <f t="shared" si="0"/>
        <v>-0.10866387533136782</v>
      </c>
      <c r="I13" s="117">
        <v>0.82230000000000003</v>
      </c>
      <c r="J13" s="117">
        <v>4.7699999999999999E-2</v>
      </c>
      <c r="K13" s="127">
        <f t="shared" si="1"/>
        <v>3.0164044191496483E-2</v>
      </c>
      <c r="L13" s="127">
        <v>102.3467</v>
      </c>
      <c r="M13" s="127">
        <v>10.2605</v>
      </c>
      <c r="N13" s="117">
        <v>7.1000000000000004E-3</v>
      </c>
      <c r="O13" s="117">
        <v>0.29299999999999998</v>
      </c>
    </row>
    <row r="14" spans="1:15" x14ac:dyDescent="0.25">
      <c r="A14" s="117" t="s">
        <v>143</v>
      </c>
      <c r="B14" s="117" t="s">
        <v>708</v>
      </c>
      <c r="C14" s="139">
        <v>44629.532638888886</v>
      </c>
      <c r="D14" s="117">
        <v>32525929</v>
      </c>
      <c r="E14" s="117">
        <v>5836488</v>
      </c>
      <c r="F14" s="117">
        <v>-9.4E-2</v>
      </c>
      <c r="G14" s="117">
        <v>7.8899999999999998E-2</v>
      </c>
      <c r="H14" s="133">
        <f t="shared" si="0"/>
        <v>-0.16615464658226592</v>
      </c>
      <c r="I14" s="117">
        <v>0.98180000000000001</v>
      </c>
      <c r="J14" s="117">
        <v>0.15579999999999999</v>
      </c>
      <c r="K14" s="127">
        <f t="shared" si="1"/>
        <v>9.8523230294237985E-2</v>
      </c>
      <c r="L14" s="127">
        <v>102.3467</v>
      </c>
      <c r="M14" s="127">
        <v>10.314299999999999</v>
      </c>
      <c r="N14" s="117">
        <v>8.0000000000000002E-3</v>
      </c>
      <c r="O14" s="117">
        <v>0.31509999999999999</v>
      </c>
    </row>
    <row r="15" spans="1:15" x14ac:dyDescent="0.25">
      <c r="A15" s="117" t="s">
        <v>143</v>
      </c>
      <c r="B15" s="117" t="s">
        <v>708</v>
      </c>
      <c r="C15" s="139">
        <v>44629.540277777778</v>
      </c>
      <c r="D15" s="117">
        <v>32525919</v>
      </c>
      <c r="E15" s="117">
        <v>5836488</v>
      </c>
      <c r="F15" s="117">
        <v>-0.2203</v>
      </c>
      <c r="G15" s="117">
        <v>6.2799999999999995E-2</v>
      </c>
      <c r="H15" s="133">
        <f t="shared" si="0"/>
        <v>-0.13224983276763369</v>
      </c>
      <c r="I15" s="117">
        <v>1.4092</v>
      </c>
      <c r="J15" s="117">
        <v>0.1789</v>
      </c>
      <c r="K15" s="127">
        <f t="shared" si="1"/>
        <v>0.11313097496559164</v>
      </c>
      <c r="L15" s="127">
        <v>102.35</v>
      </c>
      <c r="M15" s="127">
        <v>10.662100000000001</v>
      </c>
      <c r="N15" s="117">
        <v>1.37E-2</v>
      </c>
      <c r="O15" s="117">
        <v>0.3982</v>
      </c>
    </row>
    <row r="16" spans="1:15" x14ac:dyDescent="0.25">
      <c r="A16" s="117" t="s">
        <v>143</v>
      </c>
      <c r="B16" s="117" t="s">
        <v>708</v>
      </c>
      <c r="C16" s="139">
        <v>44629.55</v>
      </c>
      <c r="D16" s="117">
        <v>32525909</v>
      </c>
      <c r="E16" s="117">
        <v>5836488</v>
      </c>
      <c r="F16" s="117">
        <v>-4.2700000000000002E-2</v>
      </c>
      <c r="G16" s="117">
        <v>4.0000000000000001E-3</v>
      </c>
      <c r="H16" s="133">
        <f t="shared" si="0"/>
        <v>-8.4235562272378158E-3</v>
      </c>
      <c r="I16" s="117">
        <v>1.1970000000000001</v>
      </c>
      <c r="J16" s="117">
        <v>6.8199999999999997E-2</v>
      </c>
      <c r="K16" s="127">
        <f t="shared" si="1"/>
        <v>4.3127627124948852E-2</v>
      </c>
      <c r="L16" s="127">
        <v>102.34</v>
      </c>
      <c r="M16" s="127">
        <v>11.075200000000001</v>
      </c>
      <c r="N16" s="117">
        <v>1.43E-2</v>
      </c>
      <c r="O16" s="117">
        <v>0.29670000000000002</v>
      </c>
    </row>
    <row r="17" spans="1:15" x14ac:dyDescent="0.25">
      <c r="A17" s="117" t="s">
        <v>143</v>
      </c>
      <c r="B17" s="117" t="s">
        <v>708</v>
      </c>
      <c r="C17" s="139">
        <v>44629.55972222222</v>
      </c>
      <c r="D17" s="117">
        <v>32525909</v>
      </c>
      <c r="E17" s="117">
        <v>5836498</v>
      </c>
      <c r="F17" s="117">
        <v>-6.6799999999999998E-2</v>
      </c>
      <c r="G17" s="117">
        <v>1.9900000000000001E-2</v>
      </c>
      <c r="H17" s="133">
        <f t="shared" si="0"/>
        <v>-4.1907192230508136E-2</v>
      </c>
      <c r="I17" s="117">
        <v>0.93330000000000002</v>
      </c>
      <c r="J17" s="117">
        <v>7.8899999999999998E-2</v>
      </c>
      <c r="K17" s="127">
        <f t="shared" si="1"/>
        <v>4.989398504631179E-2</v>
      </c>
      <c r="L17" s="127">
        <v>102.33</v>
      </c>
      <c r="M17" s="127">
        <v>10.455</v>
      </c>
      <c r="N17" s="117">
        <v>6.0000000000000001E-3</v>
      </c>
      <c r="O17" s="117">
        <v>0.21560000000000001</v>
      </c>
    </row>
    <row r="18" spans="1:15" x14ac:dyDescent="0.25">
      <c r="A18" s="117" t="s">
        <v>143</v>
      </c>
      <c r="B18" s="117" t="s">
        <v>708</v>
      </c>
      <c r="C18" s="139">
        <v>44629.567361111112</v>
      </c>
      <c r="D18" s="117">
        <v>32525909</v>
      </c>
      <c r="E18" s="117">
        <v>5836508</v>
      </c>
      <c r="F18" s="117">
        <v>-0.15970000000000001</v>
      </c>
      <c r="G18" s="117">
        <v>4.8599999999999997E-2</v>
      </c>
      <c r="H18" s="133">
        <f t="shared" si="0"/>
        <v>-0.10234620816093945</v>
      </c>
      <c r="I18" s="117">
        <v>1.6950000000000001</v>
      </c>
      <c r="J18" s="117">
        <v>0.12759999999999999</v>
      </c>
      <c r="K18" s="127">
        <f t="shared" si="1"/>
        <v>8.0690399137001073E-2</v>
      </c>
      <c r="L18" s="127">
        <v>102.3267</v>
      </c>
      <c r="M18" s="127">
        <v>10.0502</v>
      </c>
      <c r="N18" s="117">
        <v>7.7000000000000002E-3</v>
      </c>
      <c r="O18" s="117">
        <v>0.2888</v>
      </c>
    </row>
    <row r="19" spans="1:15" x14ac:dyDescent="0.25">
      <c r="A19" s="117" t="s">
        <v>143</v>
      </c>
      <c r="B19" s="117" t="s">
        <v>709</v>
      </c>
      <c r="C19" s="139">
        <v>44629.586111111108</v>
      </c>
      <c r="D19" s="117">
        <v>32526039</v>
      </c>
      <c r="E19" s="117">
        <v>5836416</v>
      </c>
      <c r="F19" s="117">
        <v>-4.19E-2</v>
      </c>
      <c r="G19" s="117">
        <v>1.9099999999999999E-2</v>
      </c>
      <c r="H19" s="133">
        <f>G19/AVERAGE(F$19:F$27)</f>
        <v>-0.15634379263301501</v>
      </c>
      <c r="I19" s="117">
        <v>1.3847</v>
      </c>
      <c r="J19" s="117">
        <v>5.2999999999999999E-2</v>
      </c>
      <c r="K19" s="127">
        <f>J19/AVERAGE(I$19:I$27)</f>
        <v>4.854023140563149E-2</v>
      </c>
      <c r="L19" s="127">
        <v>102.30329999999999</v>
      </c>
      <c r="M19" s="127">
        <v>10.7369</v>
      </c>
      <c r="N19" s="117">
        <v>6.6E-3</v>
      </c>
      <c r="O19" s="117">
        <v>0.2177</v>
      </c>
    </row>
    <row r="20" spans="1:15" x14ac:dyDescent="0.25">
      <c r="A20" s="117" t="s">
        <v>143</v>
      </c>
      <c r="B20" s="117" t="s">
        <v>709</v>
      </c>
      <c r="C20" s="139">
        <v>44629.59375</v>
      </c>
      <c r="D20" s="117">
        <v>32526029</v>
      </c>
      <c r="E20" s="117">
        <v>5836416</v>
      </c>
      <c r="F20" s="117">
        <v>7.7000000000000002E-3</v>
      </c>
      <c r="G20" s="117">
        <v>1.38E-2</v>
      </c>
      <c r="H20" s="133">
        <f t="shared" ref="H20:H27" si="2">G20/AVERAGE(F$19:F$27)</f>
        <v>-0.11296043656207368</v>
      </c>
      <c r="I20" s="117">
        <v>0.8276</v>
      </c>
      <c r="J20" s="117">
        <v>8.9300000000000004E-2</v>
      </c>
      <c r="K20" s="127">
        <f t="shared" ref="K20:K27" si="3">J20/AVERAGE(I$19:I$27)</f>
        <v>8.1785710651375326E-2</v>
      </c>
      <c r="L20" s="127">
        <v>102.30670000000001</v>
      </c>
      <c r="M20" s="127">
        <v>10.141400000000001</v>
      </c>
      <c r="N20" s="117">
        <v>5.8999999999999999E-3</v>
      </c>
      <c r="O20" s="117">
        <v>0.24199999999999999</v>
      </c>
    </row>
    <row r="21" spans="1:15" x14ac:dyDescent="0.25">
      <c r="A21" s="117" t="s">
        <v>143</v>
      </c>
      <c r="B21" s="117" t="s">
        <v>709</v>
      </c>
      <c r="C21" s="139">
        <v>44629.602083333331</v>
      </c>
      <c r="D21" s="117">
        <v>32526029</v>
      </c>
      <c r="E21" s="117">
        <v>5836406</v>
      </c>
      <c r="F21" s="117">
        <v>-5.1999999999999998E-3</v>
      </c>
      <c r="G21" s="117">
        <v>1.11E-2</v>
      </c>
      <c r="H21" s="133">
        <f t="shared" si="2"/>
        <v>-9.0859481582537524E-2</v>
      </c>
      <c r="I21" s="117">
        <v>0.72929999999999995</v>
      </c>
      <c r="J21" s="117">
        <v>2.69E-2</v>
      </c>
      <c r="K21" s="127">
        <f t="shared" si="3"/>
        <v>2.4636457071914853E-2</v>
      </c>
      <c r="L21" s="127">
        <v>102.2967</v>
      </c>
      <c r="M21" s="127">
        <v>11.344900000000001</v>
      </c>
      <c r="N21" s="117">
        <v>5.0000000000000001E-3</v>
      </c>
      <c r="O21" s="117">
        <v>0.20430000000000001</v>
      </c>
    </row>
    <row r="22" spans="1:15" x14ac:dyDescent="0.25">
      <c r="A22" s="117" t="s">
        <v>143</v>
      </c>
      <c r="B22" s="117" t="s">
        <v>709</v>
      </c>
      <c r="C22" s="139">
        <v>44629.609722222223</v>
      </c>
      <c r="D22" s="117">
        <v>32526039</v>
      </c>
      <c r="E22" s="117">
        <v>5836406</v>
      </c>
      <c r="F22" s="117">
        <v>-9.2799999999999994E-2</v>
      </c>
      <c r="G22" s="117">
        <v>1.77E-2</v>
      </c>
      <c r="H22" s="133">
        <f t="shared" si="2"/>
        <v>-0.14488403819918147</v>
      </c>
      <c r="I22" s="117">
        <v>0.56579999999999997</v>
      </c>
      <c r="J22" s="117">
        <v>6.3500000000000001E-2</v>
      </c>
      <c r="K22" s="127">
        <f t="shared" si="3"/>
        <v>5.8156692344483014E-2</v>
      </c>
      <c r="L22" s="127">
        <v>102.28</v>
      </c>
      <c r="M22" s="127">
        <v>10.994300000000001</v>
      </c>
      <c r="N22" s="117">
        <v>1.4E-2</v>
      </c>
      <c r="O22" s="117">
        <v>0.3669</v>
      </c>
    </row>
    <row r="23" spans="1:15" x14ac:dyDescent="0.25">
      <c r="A23" s="117" t="s">
        <v>143</v>
      </c>
      <c r="B23" s="117" t="s">
        <v>709</v>
      </c>
      <c r="C23" s="139">
        <v>44629.617361111108</v>
      </c>
      <c r="D23" s="117">
        <v>32526049</v>
      </c>
      <c r="E23" s="117">
        <v>5836406</v>
      </c>
      <c r="F23" s="117">
        <v>-1.0500000000000001E-2</v>
      </c>
      <c r="G23" s="117">
        <v>2.8199999999999999E-2</v>
      </c>
      <c r="H23" s="133">
        <f t="shared" si="2"/>
        <v>-0.23083219645293315</v>
      </c>
      <c r="I23" s="117">
        <v>2.5796999999999999</v>
      </c>
      <c r="J23" s="117">
        <v>0.16239999999999999</v>
      </c>
      <c r="K23" s="127">
        <f t="shared" si="3"/>
        <v>0.14873459585423687</v>
      </c>
      <c r="L23" s="127">
        <v>102.28</v>
      </c>
      <c r="M23" s="127">
        <v>10.3971</v>
      </c>
      <c r="N23" s="117">
        <v>5.0000000000000001E-3</v>
      </c>
      <c r="O23" s="117">
        <v>0.21779999999999999</v>
      </c>
    </row>
    <row r="24" spans="1:15" x14ac:dyDescent="0.25">
      <c r="A24" s="117" t="s">
        <v>143</v>
      </c>
      <c r="B24" s="117" t="s">
        <v>709</v>
      </c>
      <c r="C24" s="139">
        <v>44629.625</v>
      </c>
      <c r="D24" s="117">
        <v>32526049</v>
      </c>
      <c r="E24" s="117">
        <v>5836416</v>
      </c>
      <c r="F24" s="117">
        <v>-0.37590000000000001</v>
      </c>
      <c r="G24" s="117">
        <v>0.1051</v>
      </c>
      <c r="H24" s="133">
        <f t="shared" si="2"/>
        <v>-0.86030013642564807</v>
      </c>
      <c r="I24" s="117">
        <v>1.0126999999999999</v>
      </c>
      <c r="J24" s="117">
        <v>4.0899999999999999E-2</v>
      </c>
      <c r="K24" s="127">
        <f t="shared" si="3"/>
        <v>3.7458404990383547E-2</v>
      </c>
      <c r="L24" s="127">
        <v>102.28</v>
      </c>
      <c r="M24" s="127">
        <v>10.2318</v>
      </c>
      <c r="N24" s="117">
        <v>5.0000000000000001E-3</v>
      </c>
      <c r="O24" s="117">
        <v>0.19769999999999999</v>
      </c>
    </row>
    <row r="25" spans="1:15" x14ac:dyDescent="0.25">
      <c r="A25" s="117" t="s">
        <v>143</v>
      </c>
      <c r="B25" s="117" t="s">
        <v>709</v>
      </c>
      <c r="C25" s="139">
        <v>44629.632638888892</v>
      </c>
      <c r="D25" s="117">
        <v>32526049</v>
      </c>
      <c r="E25" s="117">
        <v>5836426</v>
      </c>
      <c r="F25" s="117">
        <v>-0.1729</v>
      </c>
      <c r="G25" s="117">
        <v>0.11600000000000001</v>
      </c>
      <c r="H25" s="133">
        <f t="shared" si="2"/>
        <v>-0.94952251023192369</v>
      </c>
      <c r="I25" s="117">
        <v>0.85370000000000001</v>
      </c>
      <c r="J25" s="117">
        <v>6.1100000000000002E-2</v>
      </c>
      <c r="K25" s="127">
        <f t="shared" si="3"/>
        <v>5.5958644129888387E-2</v>
      </c>
      <c r="L25" s="127">
        <v>102.27</v>
      </c>
      <c r="M25" s="127">
        <v>9.9799000000000007</v>
      </c>
      <c r="N25" s="117">
        <v>5.4000000000000003E-3</v>
      </c>
      <c r="O25" s="117">
        <v>0.21629999999999999</v>
      </c>
    </row>
    <row r="26" spans="1:15" x14ac:dyDescent="0.25">
      <c r="A26" s="117" t="s">
        <v>143</v>
      </c>
      <c r="B26" s="117" t="s">
        <v>709</v>
      </c>
      <c r="C26" s="139">
        <v>44629.640277777777</v>
      </c>
      <c r="D26" s="117">
        <v>32526039</v>
      </c>
      <c r="E26" s="117">
        <v>5836426</v>
      </c>
      <c r="F26" s="117">
        <v>-0.30280000000000001</v>
      </c>
      <c r="G26" s="117">
        <v>2.4299999999999999E-2</v>
      </c>
      <c r="H26" s="133">
        <f t="shared" si="2"/>
        <v>-0.19890859481582537</v>
      </c>
      <c r="I26" s="117">
        <v>0.78659999999999997</v>
      </c>
      <c r="J26" s="117">
        <v>7.8899999999999998E-2</v>
      </c>
      <c r="K26" s="127">
        <f t="shared" si="3"/>
        <v>7.2260835054798578E-2</v>
      </c>
      <c r="L26" s="127">
        <v>102.2667</v>
      </c>
      <c r="M26" s="127">
        <v>9.2863000000000007</v>
      </c>
      <c r="N26" s="117">
        <v>7.0000000000000001E-3</v>
      </c>
      <c r="O26" s="117">
        <v>0.25640000000000002</v>
      </c>
    </row>
    <row r="27" spans="1:15" x14ac:dyDescent="0.25">
      <c r="A27" s="117" t="s">
        <v>143</v>
      </c>
      <c r="B27" s="117" t="s">
        <v>709</v>
      </c>
      <c r="C27" s="139">
        <v>44629.647916666669</v>
      </c>
      <c r="D27" s="117">
        <v>32526029</v>
      </c>
      <c r="E27" s="117">
        <v>5836426</v>
      </c>
      <c r="F27" s="117">
        <v>-0.1052</v>
      </c>
      <c r="G27" s="117">
        <v>2.46E-2</v>
      </c>
      <c r="H27" s="133">
        <f t="shared" si="2"/>
        <v>-0.2013642564802183</v>
      </c>
      <c r="I27" s="117">
        <v>1.0868</v>
      </c>
      <c r="J27" s="117">
        <v>4.1599999999999998E-2</v>
      </c>
      <c r="K27" s="127">
        <f t="shared" si="3"/>
        <v>3.809950238630698E-2</v>
      </c>
      <c r="L27" s="127">
        <v>102.27</v>
      </c>
      <c r="M27" s="127">
        <v>8.7935999999999996</v>
      </c>
      <c r="N27" s="117">
        <v>7.0000000000000001E-3</v>
      </c>
      <c r="O27" s="117">
        <v>0.26440000000000002</v>
      </c>
    </row>
    <row r="28" spans="1:15" x14ac:dyDescent="0.25">
      <c r="A28" s="117" t="s">
        <v>144</v>
      </c>
      <c r="B28" s="117" t="s">
        <v>709</v>
      </c>
      <c r="C28" s="139">
        <v>44630.438530092593</v>
      </c>
      <c r="D28" s="117">
        <v>32526039</v>
      </c>
      <c r="E28" s="117">
        <v>5836416</v>
      </c>
      <c r="F28" s="117">
        <v>4.65E-2</v>
      </c>
      <c r="G28" s="117">
        <v>1.8800000000000001E-2</v>
      </c>
      <c r="H28" s="133">
        <f>G28/AVERAGE(F$28:F$36)</f>
        <v>-0.24773060029282581</v>
      </c>
      <c r="I28" s="117">
        <v>1.0516000000000001</v>
      </c>
      <c r="J28" s="117">
        <v>0.16850000000000001</v>
      </c>
      <c r="K28" s="127">
        <f>J28/AVERAGE(I$28:I$36)</f>
        <v>0.15849707357859533</v>
      </c>
      <c r="L28" s="127">
        <v>102.58669999999999</v>
      </c>
      <c r="M28" s="127">
        <v>8.9254999999999995</v>
      </c>
      <c r="N28" s="117">
        <v>8.3999999999999995E-3</v>
      </c>
      <c r="O28" s="117">
        <v>0.26719999999999999</v>
      </c>
    </row>
    <row r="29" spans="1:15" x14ac:dyDescent="0.25">
      <c r="A29" s="117" t="s">
        <v>144</v>
      </c>
      <c r="B29" s="117" t="s">
        <v>709</v>
      </c>
      <c r="C29" s="139">
        <v>44630.446226851855</v>
      </c>
      <c r="D29" s="117">
        <v>32526029</v>
      </c>
      <c r="E29" s="117">
        <v>5836416</v>
      </c>
      <c r="F29" s="117">
        <v>2.1499999999999998E-2</v>
      </c>
      <c r="G29" s="117">
        <v>8.0999999999999996E-3</v>
      </c>
      <c r="H29" s="133">
        <f t="shared" ref="H29:H36" si="4">G29/AVERAGE(F$28:F$36)</f>
        <v>-0.10673499267935579</v>
      </c>
      <c r="I29" s="117">
        <v>0.87290000000000001</v>
      </c>
      <c r="J29" s="117">
        <v>5.3400000000000003E-2</v>
      </c>
      <c r="K29" s="127">
        <f t="shared" ref="K29:K36" si="5">J29/AVERAGE(I$28:I$36)</f>
        <v>5.0229933110367893E-2</v>
      </c>
      <c r="L29" s="127">
        <v>102.63330000000001</v>
      </c>
      <c r="M29" s="127">
        <v>9.2691999999999997</v>
      </c>
      <c r="N29" s="117">
        <v>1.43E-2</v>
      </c>
      <c r="O29" s="117">
        <v>0.35520000000000002</v>
      </c>
    </row>
    <row r="30" spans="1:15" x14ac:dyDescent="0.25">
      <c r="A30" s="117" t="s">
        <v>144</v>
      </c>
      <c r="B30" s="117" t="s">
        <v>709</v>
      </c>
      <c r="C30" s="139">
        <v>44630.453981481478</v>
      </c>
      <c r="D30" s="117">
        <v>32526029</v>
      </c>
      <c r="E30" s="117">
        <v>5836406</v>
      </c>
      <c r="F30" s="117">
        <v>4.7699999999999999E-2</v>
      </c>
      <c r="G30" s="117">
        <v>1.34E-2</v>
      </c>
      <c r="H30" s="133">
        <f t="shared" si="4"/>
        <v>-0.17657393850658862</v>
      </c>
      <c r="I30" s="117">
        <v>1.0238</v>
      </c>
      <c r="J30" s="117">
        <v>7.3499999999999996E-2</v>
      </c>
      <c r="K30" s="127">
        <f t="shared" si="5"/>
        <v>6.9136705685618721E-2</v>
      </c>
      <c r="L30" s="127">
        <v>102.6033</v>
      </c>
      <c r="M30" s="127">
        <v>11.141</v>
      </c>
      <c r="N30" s="117">
        <v>6.0000000000000001E-3</v>
      </c>
      <c r="O30" s="117">
        <v>0.23619999999999999</v>
      </c>
    </row>
    <row r="31" spans="1:15" x14ac:dyDescent="0.25">
      <c r="A31" s="117" t="s">
        <v>144</v>
      </c>
      <c r="B31" s="117" t="s">
        <v>709</v>
      </c>
      <c r="C31" s="139">
        <v>44630.461550925924</v>
      </c>
      <c r="D31" s="117">
        <v>32526039</v>
      </c>
      <c r="E31" s="117">
        <v>5836406</v>
      </c>
      <c r="F31" s="117">
        <v>-5.0999999999999997E-2</v>
      </c>
      <c r="G31" s="117">
        <v>4.5400000000000003E-2</v>
      </c>
      <c r="H31" s="133">
        <f t="shared" si="4"/>
        <v>-0.59824304538799422</v>
      </c>
      <c r="I31" s="117">
        <v>0.83550000000000002</v>
      </c>
      <c r="J31" s="117">
        <v>4.9799999999999997E-2</v>
      </c>
      <c r="K31" s="127">
        <f t="shared" si="5"/>
        <v>4.6843645484949827E-2</v>
      </c>
      <c r="L31" s="127">
        <v>102.5967</v>
      </c>
      <c r="M31" s="127">
        <v>12.751300000000001</v>
      </c>
      <c r="N31" s="117">
        <v>1.46E-2</v>
      </c>
      <c r="O31" s="117">
        <v>0.4158</v>
      </c>
    </row>
    <row r="32" spans="1:15" x14ac:dyDescent="0.25">
      <c r="A32" s="117" t="s">
        <v>144</v>
      </c>
      <c r="B32" s="117" t="s">
        <v>709</v>
      </c>
      <c r="C32" s="139">
        <v>44630.469270833331</v>
      </c>
      <c r="D32" s="117">
        <v>32526049</v>
      </c>
      <c r="E32" s="117">
        <v>5836406</v>
      </c>
      <c r="F32" s="117">
        <v>3.1899999999999998E-2</v>
      </c>
      <c r="G32" s="117">
        <v>1.6199999999999999E-2</v>
      </c>
      <c r="H32" s="133">
        <f t="shared" si="4"/>
        <v>-0.21346998535871159</v>
      </c>
      <c r="I32" s="117">
        <v>2.2826</v>
      </c>
      <c r="J32" s="117">
        <v>0.1196</v>
      </c>
      <c r="K32" s="127">
        <f t="shared" si="5"/>
        <v>0.1125</v>
      </c>
      <c r="L32" s="127">
        <v>102.58329999999999</v>
      </c>
      <c r="M32" s="127">
        <v>11.851699999999999</v>
      </c>
      <c r="N32" s="117">
        <v>3.5000000000000001E-3</v>
      </c>
      <c r="O32" s="117">
        <v>0.13519999999999999</v>
      </c>
    </row>
    <row r="33" spans="1:15" x14ac:dyDescent="0.25">
      <c r="A33" s="117" t="s">
        <v>144</v>
      </c>
      <c r="B33" s="117" t="s">
        <v>709</v>
      </c>
      <c r="C33" s="139">
        <v>44630.47693287037</v>
      </c>
      <c r="D33" s="117">
        <v>32526049</v>
      </c>
      <c r="E33" s="117">
        <v>5836416</v>
      </c>
      <c r="F33" s="117">
        <v>-0.32329999999999998</v>
      </c>
      <c r="G33" s="117">
        <v>2.4E-2</v>
      </c>
      <c r="H33" s="133">
        <f t="shared" si="4"/>
        <v>-0.31625183016105424</v>
      </c>
      <c r="I33" s="117">
        <v>0.94320000000000004</v>
      </c>
      <c r="J33" s="117">
        <v>6.4600000000000005E-2</v>
      </c>
      <c r="K33" s="127">
        <f t="shared" si="5"/>
        <v>6.0765050167224083E-2</v>
      </c>
      <c r="L33" s="127">
        <v>102.6</v>
      </c>
      <c r="M33" s="127">
        <v>11.0435</v>
      </c>
      <c r="N33" s="117">
        <v>4.0000000000000001E-3</v>
      </c>
      <c r="O33" s="117">
        <v>0.1847</v>
      </c>
    </row>
    <row r="34" spans="1:15" x14ac:dyDescent="0.25">
      <c r="A34" s="117" t="s">
        <v>144</v>
      </c>
      <c r="B34" s="117" t="s">
        <v>709</v>
      </c>
      <c r="C34" s="139">
        <v>44630.484513888892</v>
      </c>
      <c r="D34" s="117">
        <v>32526049</v>
      </c>
      <c r="E34" s="117">
        <v>5836426</v>
      </c>
      <c r="F34" s="117">
        <v>-6.2899999999999998E-2</v>
      </c>
      <c r="G34" s="117">
        <v>4.5100000000000001E-2</v>
      </c>
      <c r="H34" s="133">
        <f t="shared" si="4"/>
        <v>-0.59428989751098105</v>
      </c>
      <c r="I34" s="117">
        <v>0.70840000000000003</v>
      </c>
      <c r="J34" s="117">
        <v>4.2900000000000001E-2</v>
      </c>
      <c r="K34" s="127">
        <f t="shared" si="5"/>
        <v>4.035326086956522E-2</v>
      </c>
      <c r="L34" s="127">
        <v>102.58669999999999</v>
      </c>
      <c r="M34" s="127">
        <v>11.8592</v>
      </c>
      <c r="N34" s="117">
        <v>4.0000000000000001E-3</v>
      </c>
      <c r="O34" s="117">
        <v>0.1681</v>
      </c>
    </row>
    <row r="35" spans="1:15" x14ac:dyDescent="0.25">
      <c r="A35" s="117" t="s">
        <v>144</v>
      </c>
      <c r="B35" s="117" t="s">
        <v>709</v>
      </c>
      <c r="C35" s="139">
        <v>44630.492418981485</v>
      </c>
      <c r="D35" s="117">
        <v>32526039</v>
      </c>
      <c r="E35" s="117">
        <v>5836426</v>
      </c>
      <c r="F35" s="117">
        <v>-0.24490000000000001</v>
      </c>
      <c r="G35" s="117">
        <v>3.1199999999999999E-2</v>
      </c>
      <c r="H35" s="133">
        <f t="shared" si="4"/>
        <v>-0.41112737920937042</v>
      </c>
      <c r="I35" s="117">
        <v>0.87219999999999998</v>
      </c>
      <c r="J35" s="117">
        <v>1.2200000000000001E-2</v>
      </c>
      <c r="K35" s="127">
        <f t="shared" si="5"/>
        <v>1.1475752508361204E-2</v>
      </c>
      <c r="L35" s="127">
        <v>102.57</v>
      </c>
      <c r="M35" s="127">
        <v>15.8331</v>
      </c>
      <c r="N35" s="117">
        <v>1.6799999999999999E-2</v>
      </c>
      <c r="O35" s="117">
        <v>0.44840000000000002</v>
      </c>
    </row>
    <row r="36" spans="1:15" x14ac:dyDescent="0.25">
      <c r="A36" s="117" t="s">
        <v>144</v>
      </c>
      <c r="B36" s="117" t="s">
        <v>709</v>
      </c>
      <c r="C36" s="139">
        <v>44630.500196759262</v>
      </c>
      <c r="D36" s="117">
        <v>32526029</v>
      </c>
      <c r="E36" s="117">
        <v>5836426</v>
      </c>
      <c r="F36" s="117">
        <v>-0.14849999999999999</v>
      </c>
      <c r="G36" s="117">
        <v>3.1800000000000002E-2</v>
      </c>
      <c r="H36" s="133">
        <f t="shared" si="4"/>
        <v>-0.41903367496339683</v>
      </c>
      <c r="I36" s="117">
        <v>0.9778</v>
      </c>
      <c r="J36" s="117">
        <v>0.16969999999999999</v>
      </c>
      <c r="K36" s="127">
        <f t="shared" si="5"/>
        <v>0.15962583612040132</v>
      </c>
      <c r="L36" s="127">
        <v>102.59</v>
      </c>
      <c r="M36" s="127">
        <v>11.695499999999999</v>
      </c>
      <c r="N36" s="117">
        <v>1.0800000000000001E-2</v>
      </c>
      <c r="O36" s="117">
        <v>0.37809999999999999</v>
      </c>
    </row>
    <row r="37" spans="1:15" x14ac:dyDescent="0.25">
      <c r="A37" s="117" t="s">
        <v>144</v>
      </c>
      <c r="B37" s="117" t="s">
        <v>708</v>
      </c>
      <c r="C37" s="139">
        <v>44630.510914351849</v>
      </c>
      <c r="D37" s="117">
        <v>32526148</v>
      </c>
      <c r="E37" s="117">
        <v>5836399</v>
      </c>
      <c r="F37" s="117">
        <v>-2.214</v>
      </c>
      <c r="G37" s="117">
        <v>0.63670000000000004</v>
      </c>
      <c r="H37" s="133">
        <f>G37/AVERAGE(F$37:F$53)</f>
        <v>-1.804645036513389</v>
      </c>
      <c r="I37" s="117">
        <v>1.5303</v>
      </c>
      <c r="J37" s="117">
        <v>0.31740000000000002</v>
      </c>
      <c r="K37" s="127">
        <f>J37/AVERAGE(I$37:I$53)</f>
        <v>0.20933670084614572</v>
      </c>
      <c r="L37" s="127">
        <v>102.59</v>
      </c>
      <c r="M37" s="127">
        <v>11.3355</v>
      </c>
      <c r="N37" s="117">
        <v>8.0000000000000002E-3</v>
      </c>
      <c r="O37" s="117">
        <v>0.249</v>
      </c>
    </row>
    <row r="38" spans="1:15" x14ac:dyDescent="0.25">
      <c r="A38" s="117" t="s">
        <v>144</v>
      </c>
      <c r="B38" s="117" t="s">
        <v>708</v>
      </c>
      <c r="C38" s="139">
        <v>44630.52</v>
      </c>
      <c r="D38" s="117">
        <v>32526153</v>
      </c>
      <c r="E38" s="117">
        <v>5836394</v>
      </c>
      <c r="F38" s="117">
        <v>1.77E-2</v>
      </c>
      <c r="G38" s="117">
        <v>3.7000000000000002E-3</v>
      </c>
      <c r="H38" s="133">
        <f t="shared" ref="H38:H53" si="6">G38/AVERAGE(F$37:F$53)</f>
        <v>-1.0487178632165133E-2</v>
      </c>
      <c r="I38" s="117">
        <v>1.8388</v>
      </c>
      <c r="J38" s="117">
        <v>0.49120000000000003</v>
      </c>
      <c r="K38" s="127">
        <f t="shared" ref="K38:K53" si="7">J38/AVERAGE(I$37:I$53)</f>
        <v>0.32396404365351855</v>
      </c>
      <c r="L38" s="127">
        <v>102.5667</v>
      </c>
      <c r="M38" s="127">
        <v>12.4381</v>
      </c>
      <c r="N38" s="117">
        <v>0.01</v>
      </c>
      <c r="O38" s="117">
        <v>0.40139999999999998</v>
      </c>
    </row>
    <row r="39" spans="1:15" x14ac:dyDescent="0.25">
      <c r="A39" s="117" t="s">
        <v>144</v>
      </c>
      <c r="B39" s="117" t="s">
        <v>708</v>
      </c>
      <c r="C39" s="139">
        <v>44630.528437499997</v>
      </c>
      <c r="D39" s="117">
        <v>32526143</v>
      </c>
      <c r="E39" s="117">
        <v>5836394</v>
      </c>
      <c r="F39" s="117">
        <v>-0.61</v>
      </c>
      <c r="G39" s="117">
        <v>6.1999999999999998E-3</v>
      </c>
      <c r="H39" s="133">
        <f t="shared" si="6"/>
        <v>-1.7573110140384814E-2</v>
      </c>
      <c r="I39" s="117">
        <v>2.2199</v>
      </c>
      <c r="J39" s="117">
        <v>5.8400000000000001E-2</v>
      </c>
      <c r="K39" s="127">
        <f t="shared" si="7"/>
        <v>3.8516897698219629E-2</v>
      </c>
      <c r="L39" s="127">
        <v>102.52330000000001</v>
      </c>
      <c r="M39" s="127">
        <v>14.7829</v>
      </c>
      <c r="N39" s="117">
        <v>6.8999999999999999E-3</v>
      </c>
      <c r="O39" s="117">
        <v>0.23910000000000001</v>
      </c>
    </row>
    <row r="40" spans="1:15" x14ac:dyDescent="0.25">
      <c r="A40" s="117" t="s">
        <v>144</v>
      </c>
      <c r="B40" s="117" t="s">
        <v>708</v>
      </c>
      <c r="C40" s="139">
        <v>44630.537083333336</v>
      </c>
      <c r="D40" s="117">
        <v>32526143</v>
      </c>
      <c r="E40" s="117">
        <v>5836404</v>
      </c>
      <c r="F40" s="117">
        <v>-1.0891999999999999</v>
      </c>
      <c r="G40" s="117">
        <v>2.12E-2</v>
      </c>
      <c r="H40" s="133">
        <f t="shared" si="6"/>
        <v>-6.0088699189702915E-2</v>
      </c>
      <c r="I40" s="117">
        <v>1.5748</v>
      </c>
      <c r="J40" s="117">
        <v>7.4899999999999994E-2</v>
      </c>
      <c r="K40" s="127">
        <f t="shared" si="7"/>
        <v>4.9399240369805648E-2</v>
      </c>
      <c r="L40" s="127">
        <v>102.52330000000001</v>
      </c>
      <c r="M40" s="127">
        <v>12.3028</v>
      </c>
      <c r="N40" s="117">
        <v>0.01</v>
      </c>
      <c r="O40" s="117">
        <v>0.23599999999999999</v>
      </c>
    </row>
    <row r="41" spans="1:15" x14ac:dyDescent="0.25">
      <c r="A41" s="117" t="s">
        <v>144</v>
      </c>
      <c r="B41" s="117" t="s">
        <v>708</v>
      </c>
      <c r="C41" s="139">
        <v>44630.544803240744</v>
      </c>
      <c r="D41" s="117">
        <v>32526133</v>
      </c>
      <c r="E41" s="117">
        <v>5836414</v>
      </c>
      <c r="F41" s="117">
        <v>-1.35E-2</v>
      </c>
      <c r="G41" s="117">
        <v>9.7000000000000003E-3</v>
      </c>
      <c r="H41" s="133">
        <f t="shared" si="6"/>
        <v>-2.7493414251892372E-2</v>
      </c>
      <c r="I41" s="117">
        <v>1.6921999999999999</v>
      </c>
      <c r="J41" s="117">
        <v>1.6400000000000001E-2</v>
      </c>
      <c r="K41" s="127">
        <f t="shared" si="7"/>
        <v>1.081638907963702E-2</v>
      </c>
      <c r="L41" s="127">
        <v>102.5</v>
      </c>
      <c r="M41" s="127">
        <v>13.5123</v>
      </c>
      <c r="N41" s="117">
        <v>1.8100000000000002E-2</v>
      </c>
      <c r="O41" s="117">
        <v>0.38350000000000001</v>
      </c>
    </row>
    <row r="42" spans="1:15" x14ac:dyDescent="0.25">
      <c r="A42" s="117" t="s">
        <v>144</v>
      </c>
      <c r="B42" s="117" t="s">
        <v>708</v>
      </c>
      <c r="C42" s="139">
        <v>44630.552708333336</v>
      </c>
      <c r="D42" s="117">
        <v>32526143</v>
      </c>
      <c r="E42" s="117">
        <v>5836414</v>
      </c>
      <c r="F42" s="117">
        <v>-0.1641</v>
      </c>
      <c r="G42" s="117">
        <v>1.4500000000000001E-2</v>
      </c>
      <c r="H42" s="133">
        <f t="shared" si="6"/>
        <v>-4.1098402747674165E-2</v>
      </c>
      <c r="I42" s="117">
        <v>0.92920000000000003</v>
      </c>
      <c r="J42" s="117">
        <v>2.5600000000000001E-2</v>
      </c>
      <c r="K42" s="127">
        <f t="shared" si="7"/>
        <v>1.6884119538945593E-2</v>
      </c>
      <c r="L42" s="127">
        <v>102.5</v>
      </c>
      <c r="M42" s="127">
        <v>12.4216</v>
      </c>
      <c r="N42" s="117">
        <v>7.0000000000000001E-3</v>
      </c>
      <c r="O42" s="117">
        <v>0.24379999999999999</v>
      </c>
    </row>
    <row r="43" spans="1:15" x14ac:dyDescent="0.25">
      <c r="A43" s="117" t="s">
        <v>144</v>
      </c>
      <c r="B43" s="117" t="s">
        <v>708</v>
      </c>
      <c r="C43" s="139">
        <v>44630.560682870368</v>
      </c>
      <c r="D43" s="117">
        <v>32526153</v>
      </c>
      <c r="E43" s="117">
        <v>5836414</v>
      </c>
      <c r="F43" s="117">
        <v>-0.35720000000000002</v>
      </c>
      <c r="G43" s="117">
        <v>8.2000000000000007E-3</v>
      </c>
      <c r="H43" s="133">
        <f t="shared" si="6"/>
        <v>-2.3241855346960563E-2</v>
      </c>
      <c r="I43" s="117">
        <v>1.6097999999999999</v>
      </c>
      <c r="J43" s="117">
        <v>6.3799999999999996E-2</v>
      </c>
      <c r="K43" s="127">
        <f t="shared" si="7"/>
        <v>4.2078391663465962E-2</v>
      </c>
      <c r="L43" s="127">
        <v>102.4933</v>
      </c>
      <c r="M43" s="127">
        <v>11.9503</v>
      </c>
      <c r="N43" s="117">
        <v>5.7000000000000002E-3</v>
      </c>
      <c r="O43" s="117">
        <v>0.215</v>
      </c>
    </row>
    <row r="44" spans="1:15" x14ac:dyDescent="0.25">
      <c r="A44" s="117" t="s">
        <v>144</v>
      </c>
      <c r="B44" s="117" t="s">
        <v>708</v>
      </c>
      <c r="C44" s="139">
        <v>44630.568715277775</v>
      </c>
      <c r="D44" s="117">
        <v>32526163</v>
      </c>
      <c r="E44" s="117">
        <v>5836414</v>
      </c>
      <c r="F44" s="117">
        <v>-1.4722</v>
      </c>
      <c r="G44" s="117">
        <v>1.17E-2</v>
      </c>
      <c r="H44" s="133">
        <f t="shared" si="6"/>
        <v>-3.3162159458468121E-2</v>
      </c>
      <c r="I44" s="117">
        <v>1.8329</v>
      </c>
      <c r="J44" s="117">
        <v>7.2400000000000006E-2</v>
      </c>
      <c r="K44" s="127">
        <f t="shared" si="7"/>
        <v>4.7750400571080501E-2</v>
      </c>
      <c r="L44" s="127">
        <v>102.46</v>
      </c>
      <c r="M44" s="127">
        <v>15.828200000000001</v>
      </c>
      <c r="N44" s="117">
        <v>1.2500000000000001E-2</v>
      </c>
      <c r="O44" s="117">
        <v>0.377</v>
      </c>
    </row>
    <row r="45" spans="1:15" x14ac:dyDescent="0.25">
      <c r="A45" s="117" t="s">
        <v>144</v>
      </c>
      <c r="B45" s="117" t="s">
        <v>708</v>
      </c>
      <c r="C45" s="139">
        <v>44630.577152777776</v>
      </c>
      <c r="D45" s="117">
        <v>32526163</v>
      </c>
      <c r="E45" s="117">
        <v>5836404</v>
      </c>
      <c r="F45" s="117">
        <v>-0.89949999999999997</v>
      </c>
      <c r="G45" s="117">
        <v>0.13159999999999999</v>
      </c>
      <c r="H45" s="133">
        <f t="shared" si="6"/>
        <v>-0.37300343459268409</v>
      </c>
      <c r="I45" s="117">
        <v>2.0306999999999999</v>
      </c>
      <c r="J45" s="117">
        <v>0.18759999999999999</v>
      </c>
      <c r="K45" s="127">
        <f t="shared" si="7"/>
        <v>0.12372893849633565</v>
      </c>
      <c r="L45" s="127">
        <v>102.4867</v>
      </c>
      <c r="M45" s="127">
        <v>14.1388</v>
      </c>
      <c r="N45" s="117">
        <v>8.3999999999999995E-3</v>
      </c>
      <c r="O45" s="117">
        <v>0.2908</v>
      </c>
    </row>
    <row r="46" spans="1:15" x14ac:dyDescent="0.25">
      <c r="A46" s="117" t="s">
        <v>144</v>
      </c>
      <c r="B46" s="117" t="s">
        <v>708</v>
      </c>
      <c r="C46" s="139">
        <v>44630.586099537039</v>
      </c>
      <c r="D46" s="117">
        <v>32526153</v>
      </c>
      <c r="E46" s="117">
        <v>5836404</v>
      </c>
      <c r="F46" s="117">
        <v>1.5777000000000001</v>
      </c>
      <c r="G46" s="117">
        <v>5.5800000000000002E-2</v>
      </c>
      <c r="H46" s="133">
        <f t="shared" si="6"/>
        <v>-0.15815799126346333</v>
      </c>
      <c r="I46" s="117">
        <v>2.0021</v>
      </c>
      <c r="J46" s="117">
        <v>0.18840000000000001</v>
      </c>
      <c r="K46" s="127">
        <f t="shared" si="7"/>
        <v>0.12425656723192771</v>
      </c>
      <c r="L46" s="127">
        <v>102.4667</v>
      </c>
      <c r="M46" s="127">
        <v>11.7424</v>
      </c>
      <c r="N46" s="117">
        <v>7.0000000000000001E-3</v>
      </c>
      <c r="O46" s="117">
        <v>0.32050000000000001</v>
      </c>
    </row>
    <row r="47" spans="1:15" x14ac:dyDescent="0.25">
      <c r="A47" s="117" t="s">
        <v>144</v>
      </c>
      <c r="B47" s="117" t="s">
        <v>708</v>
      </c>
      <c r="C47" s="139">
        <v>44630.595671296294</v>
      </c>
      <c r="D47" s="117">
        <v>32526163</v>
      </c>
      <c r="E47" s="117">
        <v>5836394</v>
      </c>
      <c r="F47" s="117">
        <v>-0.30430000000000001</v>
      </c>
      <c r="G47" s="117">
        <v>1.41E-2</v>
      </c>
      <c r="H47" s="133">
        <f t="shared" si="6"/>
        <v>-3.9964653706359016E-2</v>
      </c>
      <c r="I47" s="117">
        <v>1.6062000000000001</v>
      </c>
      <c r="J47" s="117">
        <v>6.6100000000000006E-2</v>
      </c>
      <c r="K47" s="127">
        <f t="shared" si="7"/>
        <v>4.3595324278293109E-2</v>
      </c>
      <c r="L47" s="127">
        <v>102.44670000000001</v>
      </c>
      <c r="M47" s="127">
        <v>11.132999999999999</v>
      </c>
      <c r="N47" s="117">
        <v>0.01</v>
      </c>
      <c r="O47" s="117">
        <v>0.35060000000000002</v>
      </c>
    </row>
    <row r="48" spans="1:15" x14ac:dyDescent="0.25">
      <c r="A48" s="117" t="s">
        <v>144</v>
      </c>
      <c r="B48" s="117" t="s">
        <v>708</v>
      </c>
      <c r="C48" s="139">
        <v>44630.604097222225</v>
      </c>
      <c r="D48" s="117">
        <v>32526163</v>
      </c>
      <c r="E48" s="117">
        <v>5836384</v>
      </c>
      <c r="F48" s="117">
        <v>-0.1419</v>
      </c>
      <c r="G48" s="117">
        <v>3.56E-2</v>
      </c>
      <c r="H48" s="133">
        <f t="shared" si="6"/>
        <v>-0.1009036646770483</v>
      </c>
      <c r="I48" s="117">
        <v>1.6577999999999999</v>
      </c>
      <c r="J48" s="117">
        <v>8.6900000000000005E-2</v>
      </c>
      <c r="K48" s="127">
        <f t="shared" si="7"/>
        <v>5.73136714036864E-2</v>
      </c>
      <c r="L48" s="127">
        <v>102.4533</v>
      </c>
      <c r="M48" s="127">
        <v>11.1972</v>
      </c>
      <c r="N48" s="117">
        <v>1.1299999999999999E-2</v>
      </c>
      <c r="O48" s="117">
        <v>0.41489999999999999</v>
      </c>
    </row>
    <row r="49" spans="1:15" x14ac:dyDescent="0.25">
      <c r="A49" s="117" t="s">
        <v>144</v>
      </c>
      <c r="B49" s="117" t="s">
        <v>708</v>
      </c>
      <c r="C49" s="139">
        <v>44630.613344907404</v>
      </c>
      <c r="D49" s="117">
        <v>32526153</v>
      </c>
      <c r="E49" s="117">
        <v>5836384</v>
      </c>
      <c r="F49" s="117">
        <v>-0.17019999999999999</v>
      </c>
      <c r="G49" s="117">
        <v>7.46E-2</v>
      </c>
      <c r="H49" s="133">
        <f t="shared" si="6"/>
        <v>-0.21144419620527535</v>
      </c>
      <c r="I49" s="117">
        <v>2.1549999999999998</v>
      </c>
      <c r="J49" s="117">
        <v>7.1900000000000006E-2</v>
      </c>
      <c r="K49" s="127">
        <f t="shared" si="7"/>
        <v>4.7420632611335473E-2</v>
      </c>
      <c r="L49" s="127">
        <v>102.46</v>
      </c>
      <c r="M49" s="127">
        <v>10.2811</v>
      </c>
      <c r="N49" s="117">
        <v>1.0200000000000001E-2</v>
      </c>
      <c r="O49" s="117">
        <v>0.29260000000000003</v>
      </c>
    </row>
    <row r="50" spans="1:15" x14ac:dyDescent="0.25">
      <c r="A50" s="117" t="s">
        <v>144</v>
      </c>
      <c r="B50" s="117" t="s">
        <v>708</v>
      </c>
      <c r="C50" s="139">
        <v>44630.621550925927</v>
      </c>
      <c r="D50" s="117">
        <v>32526143</v>
      </c>
      <c r="E50" s="117">
        <v>5836384</v>
      </c>
      <c r="F50" s="117">
        <v>-2.7099999999999999E-2</v>
      </c>
      <c r="G50" s="117">
        <v>2.0899999999999998E-2</v>
      </c>
      <c r="H50" s="133">
        <f t="shared" si="6"/>
        <v>-5.923838740871655E-2</v>
      </c>
      <c r="I50" s="117">
        <v>0.21729999999999999</v>
      </c>
      <c r="J50" s="117">
        <v>0.72289999999999999</v>
      </c>
      <c r="K50" s="127">
        <f t="shared" si="7"/>
        <v>0.4767785161993659</v>
      </c>
      <c r="L50" s="127">
        <v>102.44329999999999</v>
      </c>
      <c r="M50" s="127">
        <v>10.4739</v>
      </c>
      <c r="N50" s="117">
        <v>7.7000000000000002E-3</v>
      </c>
      <c r="O50" s="117">
        <v>0.28220000000000001</v>
      </c>
    </row>
    <row r="51" spans="1:15" x14ac:dyDescent="0.25">
      <c r="A51" s="117" t="s">
        <v>144</v>
      </c>
      <c r="B51" s="117" t="s">
        <v>708</v>
      </c>
      <c r="C51" s="139">
        <v>44630.629236111112</v>
      </c>
      <c r="D51" s="117">
        <v>32526133</v>
      </c>
      <c r="E51" s="117">
        <v>5836384</v>
      </c>
      <c r="F51" s="117">
        <v>-0.11409999999999999</v>
      </c>
      <c r="G51" s="117">
        <v>3.9199999999999999E-2</v>
      </c>
      <c r="H51" s="133">
        <f t="shared" si="6"/>
        <v>-0.11110740604888462</v>
      </c>
      <c r="I51" s="117">
        <v>1.0580000000000001</v>
      </c>
      <c r="J51" s="117">
        <v>0.12640000000000001</v>
      </c>
      <c r="K51" s="127">
        <f t="shared" si="7"/>
        <v>8.336534022354386E-2</v>
      </c>
      <c r="L51" s="127">
        <v>102.4333</v>
      </c>
      <c r="M51" s="127">
        <v>10.369300000000001</v>
      </c>
      <c r="N51" s="117">
        <v>6.0000000000000001E-3</v>
      </c>
      <c r="O51" s="117">
        <v>0.2203</v>
      </c>
    </row>
    <row r="52" spans="1:15" x14ac:dyDescent="0.25">
      <c r="A52" s="117" t="s">
        <v>144</v>
      </c>
      <c r="B52" s="117" t="s">
        <v>708</v>
      </c>
      <c r="C52" s="139">
        <v>44630.637071759258</v>
      </c>
      <c r="D52" s="117">
        <v>32526133</v>
      </c>
      <c r="E52" s="117">
        <v>5836394</v>
      </c>
      <c r="F52" s="117">
        <v>4.7999999999999996E-3</v>
      </c>
      <c r="G52" s="117">
        <v>1.2999999999999999E-3</v>
      </c>
      <c r="H52" s="133">
        <f t="shared" si="6"/>
        <v>-3.684684384274235E-3</v>
      </c>
      <c r="I52" s="117">
        <v>1.0649999999999999</v>
      </c>
      <c r="J52" s="117">
        <v>4.8599999999999997E-2</v>
      </c>
      <c r="K52" s="127">
        <f t="shared" si="7"/>
        <v>3.2053445687217019E-2</v>
      </c>
      <c r="L52" s="127">
        <v>102.4333</v>
      </c>
      <c r="M52" s="127">
        <v>9.8803999999999998</v>
      </c>
      <c r="N52" s="117">
        <v>5.0000000000000001E-3</v>
      </c>
      <c r="O52" s="117">
        <v>0.1976</v>
      </c>
    </row>
    <row r="53" spans="1:15" x14ac:dyDescent="0.25">
      <c r="A53" s="117" t="s">
        <v>144</v>
      </c>
      <c r="B53" s="117" t="s">
        <v>708</v>
      </c>
      <c r="C53" s="139">
        <v>44630.645937499998</v>
      </c>
      <c r="D53" s="117">
        <v>32526133</v>
      </c>
      <c r="E53" s="117">
        <v>5836404</v>
      </c>
      <c r="F53" s="117">
        <v>-2.07E-2</v>
      </c>
      <c r="G53" s="117">
        <v>1.5900000000000001E-2</v>
      </c>
      <c r="H53" s="133">
        <f t="shared" si="6"/>
        <v>-4.5066524392277187E-2</v>
      </c>
      <c r="I53" s="117">
        <v>0.75570000000000004</v>
      </c>
      <c r="J53" s="117">
        <v>3.2800000000000003E-2</v>
      </c>
      <c r="K53" s="127">
        <f t="shared" si="7"/>
        <v>2.163277815927404E-2</v>
      </c>
      <c r="L53" s="127">
        <v>102.43</v>
      </c>
      <c r="M53" s="127">
        <v>9.0927000000000007</v>
      </c>
      <c r="N53" s="117">
        <v>8.6999999999999994E-3</v>
      </c>
      <c r="O53" s="117">
        <v>0.23130000000000001</v>
      </c>
    </row>
    <row r="54" spans="1:15" x14ac:dyDescent="0.25">
      <c r="A54" s="117" t="s">
        <v>145</v>
      </c>
      <c r="B54" s="117" t="s">
        <v>708</v>
      </c>
      <c r="C54" s="139">
        <v>44650.381192129629</v>
      </c>
      <c r="D54" s="117">
        <v>32525761</v>
      </c>
      <c r="E54" s="117">
        <v>5836338</v>
      </c>
      <c r="F54" s="117">
        <v>-1.2222999999999999</v>
      </c>
      <c r="G54" s="117">
        <v>5.4999999999999997E-3</v>
      </c>
      <c r="H54" s="133">
        <f>G54/AVERAGE(F$54:F$70)</f>
        <v>-4.1924491077033445E-3</v>
      </c>
      <c r="I54" s="117">
        <v>3.3351000000000002</v>
      </c>
      <c r="J54" s="117">
        <v>5.45E-2</v>
      </c>
      <c r="K54" s="127">
        <f>J54/AVERAGE(I$54:I$70)</f>
        <v>2.6305627956366449E-2</v>
      </c>
      <c r="L54" s="127">
        <v>100.47669999999999</v>
      </c>
      <c r="M54" s="127">
        <v>6.6036999999999999</v>
      </c>
      <c r="N54" s="117">
        <v>1.9400000000000001E-2</v>
      </c>
      <c r="O54" s="117">
        <v>0.37309999999999999</v>
      </c>
    </row>
    <row r="55" spans="1:15" x14ac:dyDescent="0.25">
      <c r="A55" s="117" t="s">
        <v>145</v>
      </c>
      <c r="B55" s="117" t="s">
        <v>708</v>
      </c>
      <c r="C55" s="139">
        <v>44650.389409722222</v>
      </c>
      <c r="D55" s="117">
        <v>32525756</v>
      </c>
      <c r="E55" s="117">
        <v>5836343</v>
      </c>
      <c r="F55" s="117">
        <v>-0.67849999999999999</v>
      </c>
      <c r="G55" s="117">
        <v>4.4200000000000003E-2</v>
      </c>
      <c r="H55" s="133">
        <f t="shared" ref="H55:H70" si="8">G55/AVERAGE(F$54:F$70)</f>
        <v>-3.3692045556452339E-2</v>
      </c>
      <c r="I55" s="117">
        <v>1.8129</v>
      </c>
      <c r="J55" s="117">
        <v>0.19020000000000001</v>
      </c>
      <c r="K55" s="127">
        <f t="shared" ref="K55:K70" si="9">J55/AVERAGE(I$54:I$70)</f>
        <v>9.180422820735594E-2</v>
      </c>
      <c r="L55" s="127">
        <v>100.46</v>
      </c>
      <c r="M55" s="127">
        <v>7.4619</v>
      </c>
      <c r="N55" s="117">
        <v>6.7000000000000002E-3</v>
      </c>
      <c r="O55" s="117">
        <v>0.17430000000000001</v>
      </c>
    </row>
    <row r="56" spans="1:15" x14ac:dyDescent="0.25">
      <c r="A56" s="117" t="s">
        <v>145</v>
      </c>
      <c r="B56" s="117" t="s">
        <v>708</v>
      </c>
      <c r="C56" s="139">
        <v>44650.396469907406</v>
      </c>
      <c r="D56" s="117">
        <v>32525766</v>
      </c>
      <c r="E56" s="117">
        <v>5836343</v>
      </c>
      <c r="F56" s="117">
        <v>-0.77690000000000003</v>
      </c>
      <c r="G56" s="117">
        <v>1.83E-2</v>
      </c>
      <c r="H56" s="133">
        <f t="shared" si="8"/>
        <v>-1.394942157654022E-2</v>
      </c>
      <c r="I56" s="117">
        <v>1.7166999999999999</v>
      </c>
      <c r="J56" s="117">
        <v>6.1999999999999998E-3</v>
      </c>
      <c r="K56" s="127">
        <f t="shared" si="9"/>
        <v>2.9925668500820546E-3</v>
      </c>
      <c r="L56" s="127">
        <v>100.4667</v>
      </c>
      <c r="M56" s="127">
        <v>7.5814000000000004</v>
      </c>
      <c r="N56" s="117">
        <v>1.67E-2</v>
      </c>
      <c r="O56" s="117">
        <v>0.30309999999999998</v>
      </c>
    </row>
    <row r="57" spans="1:15" x14ac:dyDescent="0.25">
      <c r="A57" s="117" t="s">
        <v>145</v>
      </c>
      <c r="B57" s="117" t="s">
        <v>708</v>
      </c>
      <c r="C57" s="139">
        <v>44650.40457175926</v>
      </c>
      <c r="D57" s="117">
        <v>32525766</v>
      </c>
      <c r="E57" s="117">
        <v>5836333</v>
      </c>
      <c r="F57" s="117">
        <v>-2.4927999999999999</v>
      </c>
      <c r="G57" s="117">
        <v>3.7499999999999999E-2</v>
      </c>
      <c r="H57" s="133">
        <f t="shared" si="8"/>
        <v>-2.8584880279795534E-2</v>
      </c>
      <c r="I57" s="117">
        <v>2.1882000000000001</v>
      </c>
      <c r="J57" s="117">
        <v>3.6600000000000001E-2</v>
      </c>
      <c r="K57" s="127">
        <f t="shared" si="9"/>
        <v>1.7665797856936002E-2</v>
      </c>
      <c r="L57" s="127">
        <v>100.47</v>
      </c>
      <c r="M57" s="127">
        <v>6.4471999999999996</v>
      </c>
      <c r="N57" s="117">
        <v>6.0000000000000001E-3</v>
      </c>
      <c r="O57" s="117">
        <v>0.1636</v>
      </c>
    </row>
    <row r="58" spans="1:15" x14ac:dyDescent="0.25">
      <c r="A58" s="117" t="s">
        <v>145</v>
      </c>
      <c r="B58" s="117" t="s">
        <v>708</v>
      </c>
      <c r="C58" s="139">
        <v>44650.412534722222</v>
      </c>
      <c r="D58" s="117">
        <v>32525756</v>
      </c>
      <c r="E58" s="117">
        <v>5836333</v>
      </c>
      <c r="F58" s="117">
        <v>-1.15E-2</v>
      </c>
      <c r="G58" s="117">
        <v>5.5300000000000002E-2</v>
      </c>
      <c r="H58" s="133">
        <f t="shared" si="8"/>
        <v>-4.2153170119271811E-2</v>
      </c>
      <c r="I58" s="117">
        <v>1.8096000000000001</v>
      </c>
      <c r="J58" s="117">
        <v>0.13200000000000001</v>
      </c>
      <c r="K58" s="127">
        <f t="shared" si="9"/>
        <v>6.3712713582392139E-2</v>
      </c>
      <c r="L58" s="127">
        <v>100.46</v>
      </c>
      <c r="M58" s="127">
        <v>6.9306000000000001</v>
      </c>
      <c r="N58" s="117">
        <v>3.8E-3</v>
      </c>
      <c r="O58" s="117">
        <v>9.4700000000000006E-2</v>
      </c>
    </row>
    <row r="59" spans="1:15" x14ac:dyDescent="0.25">
      <c r="A59" s="117" t="s">
        <v>145</v>
      </c>
      <c r="B59" s="117" t="s">
        <v>708</v>
      </c>
      <c r="C59" s="139">
        <v>44650.420011574075</v>
      </c>
      <c r="D59" s="117">
        <v>32525746</v>
      </c>
      <c r="E59" s="117">
        <v>5836333</v>
      </c>
      <c r="F59" s="117">
        <v>-1.5882000000000001</v>
      </c>
      <c r="G59" s="117">
        <v>5.04E-2</v>
      </c>
      <c r="H59" s="133">
        <f t="shared" si="8"/>
        <v>-3.84180790960452E-2</v>
      </c>
      <c r="I59" s="117">
        <v>1.4905999999999999</v>
      </c>
      <c r="J59" s="117">
        <v>0.13639999999999999</v>
      </c>
      <c r="K59" s="127">
        <f t="shared" si="9"/>
        <v>6.5836470701805205E-2</v>
      </c>
      <c r="L59" s="127">
        <v>100.4567</v>
      </c>
      <c r="M59" s="127">
        <v>6.8227000000000002</v>
      </c>
      <c r="N59" s="117">
        <v>1.06E-2</v>
      </c>
      <c r="O59" s="117">
        <v>0.28110000000000002</v>
      </c>
    </row>
    <row r="60" spans="1:15" x14ac:dyDescent="0.25">
      <c r="A60" s="117" t="s">
        <v>145</v>
      </c>
      <c r="B60" s="117" t="s">
        <v>708</v>
      </c>
      <c r="C60" s="139">
        <v>44650.427442129629</v>
      </c>
      <c r="D60" s="117">
        <v>32525746</v>
      </c>
      <c r="E60" s="117">
        <v>5836343</v>
      </c>
      <c r="F60" s="117">
        <v>-2.2126000000000001</v>
      </c>
      <c r="G60" s="117">
        <v>1.7999999999999999E-2</v>
      </c>
      <c r="H60" s="133">
        <f t="shared" si="8"/>
        <v>-1.3720742534301856E-2</v>
      </c>
      <c r="I60" s="117">
        <v>2.1941999999999999</v>
      </c>
      <c r="J60" s="117">
        <v>0.14119999999999999</v>
      </c>
      <c r="K60" s="127">
        <f t="shared" si="9"/>
        <v>6.8153296650255824E-2</v>
      </c>
      <c r="L60" s="127">
        <v>100.44329999999999</v>
      </c>
      <c r="M60" s="127">
        <v>6.5347</v>
      </c>
      <c r="N60" s="117">
        <v>6.1000000000000004E-3</v>
      </c>
      <c r="O60" s="117">
        <v>0.1754</v>
      </c>
    </row>
    <row r="61" spans="1:15" x14ac:dyDescent="0.25">
      <c r="A61" s="117" t="s">
        <v>145</v>
      </c>
      <c r="B61" s="117" t="s">
        <v>708</v>
      </c>
      <c r="C61" s="139">
        <v>44650.434629629628</v>
      </c>
      <c r="D61" s="117">
        <v>32525746</v>
      </c>
      <c r="E61" s="117">
        <v>5836353</v>
      </c>
      <c r="F61" s="117">
        <v>-0.87909999999999999</v>
      </c>
      <c r="G61" s="117">
        <v>9.1999999999999998E-3</v>
      </c>
      <c r="H61" s="133">
        <f t="shared" si="8"/>
        <v>-7.0128239619765042E-3</v>
      </c>
      <c r="I61" s="117">
        <v>2.3066</v>
      </c>
      <c r="J61" s="117">
        <v>2.6200000000000001E-2</v>
      </c>
      <c r="K61" s="127">
        <f t="shared" si="9"/>
        <v>1.2646008301959652E-2</v>
      </c>
      <c r="L61" s="127">
        <v>100.44</v>
      </c>
      <c r="M61" s="127">
        <v>7.1679000000000004</v>
      </c>
      <c r="N61" s="117">
        <v>6.0000000000000001E-3</v>
      </c>
      <c r="O61" s="117">
        <v>0.17219999999999999</v>
      </c>
    </row>
    <row r="62" spans="1:15" x14ac:dyDescent="0.25">
      <c r="A62" s="117" t="s">
        <v>145</v>
      </c>
      <c r="B62" s="117" t="s">
        <v>708</v>
      </c>
      <c r="C62" s="139">
        <v>44650.442847222221</v>
      </c>
      <c r="D62" s="117">
        <v>32525756</v>
      </c>
      <c r="E62" s="117">
        <v>5836353</v>
      </c>
      <c r="F62" s="117">
        <v>-0.78900000000000003</v>
      </c>
      <c r="G62" s="117">
        <v>2.8799999999999999E-2</v>
      </c>
      <c r="H62" s="133">
        <f t="shared" si="8"/>
        <v>-2.1953188054882968E-2</v>
      </c>
      <c r="I62" s="117">
        <v>2.1421000000000001</v>
      </c>
      <c r="J62" s="117">
        <v>9.6500000000000002E-2</v>
      </c>
      <c r="K62" s="127">
        <f t="shared" si="9"/>
        <v>4.65778550053094E-2</v>
      </c>
      <c r="L62" s="127">
        <v>100.42</v>
      </c>
      <c r="M62" s="127">
        <v>8.1907999999999994</v>
      </c>
      <c r="N62" s="117">
        <v>3.0000000000000001E-3</v>
      </c>
      <c r="O62" s="117">
        <v>0.10970000000000001</v>
      </c>
    </row>
    <row r="63" spans="1:15" x14ac:dyDescent="0.25">
      <c r="A63" s="117" t="s">
        <v>145</v>
      </c>
      <c r="B63" s="117" t="s">
        <v>708</v>
      </c>
      <c r="C63" s="139">
        <v>44650.450474537036</v>
      </c>
      <c r="D63" s="117">
        <v>32525766</v>
      </c>
      <c r="E63" s="117">
        <v>5836353</v>
      </c>
      <c r="F63" s="117">
        <v>-0.35830000000000001</v>
      </c>
      <c r="G63" s="117">
        <v>1.04E-2</v>
      </c>
      <c r="H63" s="133">
        <f t="shared" si="8"/>
        <v>-7.9275401309299616E-3</v>
      </c>
      <c r="I63" s="117">
        <v>1.6786000000000001</v>
      </c>
      <c r="J63" s="117">
        <v>0.11840000000000001</v>
      </c>
      <c r="K63" s="127">
        <f t="shared" si="9"/>
        <v>5.7148373395115373E-2</v>
      </c>
      <c r="L63" s="127">
        <v>100.41670000000001</v>
      </c>
      <c r="M63" s="127">
        <v>7.1253000000000002</v>
      </c>
      <c r="N63" s="117">
        <v>7.7000000000000002E-3</v>
      </c>
      <c r="O63" s="117">
        <v>0.22739999999999999</v>
      </c>
    </row>
    <row r="64" spans="1:15" x14ac:dyDescent="0.25">
      <c r="A64" s="117" t="s">
        <v>145</v>
      </c>
      <c r="B64" s="117" t="s">
        <v>708</v>
      </c>
      <c r="C64" s="139">
        <v>44650.457685185182</v>
      </c>
      <c r="D64" s="117">
        <v>32525776</v>
      </c>
      <c r="E64" s="117">
        <v>5836353</v>
      </c>
      <c r="F64" s="117">
        <v>-2.0621</v>
      </c>
      <c r="G64" s="117">
        <v>8.0999999999999996E-3</v>
      </c>
      <c r="H64" s="133">
        <f t="shared" si="8"/>
        <v>-6.1743341404358349E-3</v>
      </c>
      <c r="I64" s="117">
        <v>1.7110000000000001</v>
      </c>
      <c r="J64" s="117">
        <v>7.9799999999999996E-2</v>
      </c>
      <c r="K64" s="127">
        <f t="shared" si="9"/>
        <v>3.8517231392991604E-2</v>
      </c>
      <c r="L64" s="127">
        <v>100.41670000000001</v>
      </c>
      <c r="M64" s="127">
        <v>6.5850999999999997</v>
      </c>
      <c r="N64" s="117">
        <v>4.7999999999999996E-3</v>
      </c>
      <c r="O64" s="117">
        <v>0.13120000000000001</v>
      </c>
    </row>
    <row r="65" spans="1:15" x14ac:dyDescent="0.25">
      <c r="A65" s="117" t="s">
        <v>145</v>
      </c>
      <c r="B65" s="117" t="s">
        <v>708</v>
      </c>
      <c r="C65" s="139">
        <v>44650.465428240743</v>
      </c>
      <c r="D65" s="117">
        <v>32525776</v>
      </c>
      <c r="E65" s="117">
        <v>5836343</v>
      </c>
      <c r="F65" s="117">
        <v>-1.2518</v>
      </c>
      <c r="G65" s="117">
        <v>2.0899999999999998E-2</v>
      </c>
      <c r="H65" s="133">
        <f t="shared" si="8"/>
        <v>-1.5931306609272708E-2</v>
      </c>
      <c r="I65" s="117">
        <v>2.7012</v>
      </c>
      <c r="J65" s="117">
        <v>0.1532</v>
      </c>
      <c r="K65" s="127">
        <f t="shared" si="9"/>
        <v>7.3945361521382383E-2</v>
      </c>
      <c r="L65" s="127">
        <v>100.4</v>
      </c>
      <c r="M65" s="127">
        <v>7.7080000000000002</v>
      </c>
      <c r="N65" s="117">
        <v>1.17E-2</v>
      </c>
      <c r="O65" s="117">
        <v>0.23580000000000001</v>
      </c>
    </row>
    <row r="66" spans="1:15" x14ac:dyDescent="0.25">
      <c r="A66" s="117" t="s">
        <v>145</v>
      </c>
      <c r="B66" s="117" t="s">
        <v>708</v>
      </c>
      <c r="C66" s="139">
        <v>44650.476076388892</v>
      </c>
      <c r="D66" s="117">
        <v>32525776</v>
      </c>
      <c r="E66" s="117">
        <v>5836333</v>
      </c>
      <c r="F66" s="117">
        <v>-1.5015000000000001</v>
      </c>
      <c r="G66" s="117">
        <v>3.8699999999999998E-2</v>
      </c>
      <c r="H66" s="133">
        <f t="shared" si="8"/>
        <v>-2.9499596448748989E-2</v>
      </c>
      <c r="I66" s="117">
        <v>2.9908000000000001</v>
      </c>
      <c r="J66" s="117">
        <v>0.2087</v>
      </c>
      <c r="K66" s="127">
        <f t="shared" si="9"/>
        <v>0.10073366155034272</v>
      </c>
      <c r="L66" s="127">
        <v>100.38</v>
      </c>
      <c r="M66" s="127">
        <v>7.2694999999999999</v>
      </c>
      <c r="N66" s="117">
        <v>6.4999999999999997E-3</v>
      </c>
      <c r="O66" s="117">
        <v>0.17050000000000001</v>
      </c>
    </row>
    <row r="67" spans="1:15" x14ac:dyDescent="0.25">
      <c r="A67" s="117" t="s">
        <v>145</v>
      </c>
      <c r="B67" s="117" t="s">
        <v>708</v>
      </c>
      <c r="C67" s="139">
        <v>44650.483680555553</v>
      </c>
      <c r="D67" s="117">
        <v>32525776</v>
      </c>
      <c r="E67" s="117">
        <v>5836323</v>
      </c>
      <c r="F67" s="117">
        <v>-4.3695000000000004</v>
      </c>
      <c r="G67" s="117">
        <v>0.1837</v>
      </c>
      <c r="H67" s="133">
        <f t="shared" si="8"/>
        <v>-0.14002780019729172</v>
      </c>
      <c r="I67" s="117">
        <v>3.1981000000000002</v>
      </c>
      <c r="J67" s="117">
        <v>0.30869999999999997</v>
      </c>
      <c r="K67" s="127">
        <f t="shared" si="9"/>
        <v>0.14900086880973068</v>
      </c>
      <c r="L67" s="127">
        <v>100.39</v>
      </c>
      <c r="M67" s="127">
        <v>7.2663000000000002</v>
      </c>
      <c r="N67" s="117">
        <v>3.3E-3</v>
      </c>
      <c r="O67" s="117">
        <v>9.9599999999999994E-2</v>
      </c>
    </row>
    <row r="68" spans="1:15" x14ac:dyDescent="0.25">
      <c r="A68" s="117" t="s">
        <v>145</v>
      </c>
      <c r="B68" s="117" t="s">
        <v>708</v>
      </c>
      <c r="C68" s="139">
        <v>44650.491990740738</v>
      </c>
      <c r="D68" s="117">
        <v>32525766</v>
      </c>
      <c r="E68" s="117">
        <v>5836323</v>
      </c>
      <c r="F68" s="117">
        <v>-1.6549</v>
      </c>
      <c r="G68" s="117">
        <v>1.4500000000000001E-2</v>
      </c>
      <c r="H68" s="133">
        <f t="shared" si="8"/>
        <v>-1.1052820374854274E-2</v>
      </c>
      <c r="I68" s="117">
        <v>2.0491999999999999</v>
      </c>
      <c r="J68" s="117">
        <v>0.109</v>
      </c>
      <c r="K68" s="127">
        <f t="shared" si="9"/>
        <v>5.2611255912732899E-2</v>
      </c>
      <c r="L68" s="127">
        <v>100.39</v>
      </c>
      <c r="M68" s="127">
        <v>6.7233999999999998</v>
      </c>
      <c r="N68" s="117">
        <v>8.0000000000000002E-3</v>
      </c>
      <c r="O68" s="117">
        <v>0.22900000000000001</v>
      </c>
    </row>
    <row r="69" spans="1:15" x14ac:dyDescent="0.25">
      <c r="A69" s="117" t="s">
        <v>145</v>
      </c>
      <c r="B69" s="117" t="s">
        <v>708</v>
      </c>
      <c r="C69" s="139">
        <v>44650.500092592592</v>
      </c>
      <c r="D69" s="117">
        <v>32525756</v>
      </c>
      <c r="E69" s="117">
        <v>5836323</v>
      </c>
      <c r="F69" s="117">
        <v>-0.15590000000000001</v>
      </c>
      <c r="G69" s="117">
        <v>1.0500000000000001E-2</v>
      </c>
      <c r="H69" s="133">
        <f t="shared" si="8"/>
        <v>-8.0037664783427498E-3</v>
      </c>
      <c r="I69" s="117">
        <v>0.80179999999999996</v>
      </c>
      <c r="J69" s="117">
        <v>3.2099999999999997E-2</v>
      </c>
      <c r="K69" s="127">
        <f t="shared" si="9"/>
        <v>1.549377353026354E-2</v>
      </c>
      <c r="L69" s="127">
        <v>100.38330000000001</v>
      </c>
      <c r="M69" s="127">
        <v>6.4904999999999999</v>
      </c>
      <c r="N69" s="117">
        <v>3.8E-3</v>
      </c>
      <c r="O69" s="117">
        <v>0.1386</v>
      </c>
    </row>
    <row r="70" spans="1:15" x14ac:dyDescent="0.25">
      <c r="A70" s="117" t="s">
        <v>145</v>
      </c>
      <c r="B70" s="117" t="s">
        <v>708</v>
      </c>
      <c r="C70" s="139">
        <v>44650.507974537039</v>
      </c>
      <c r="D70" s="117">
        <v>32525746</v>
      </c>
      <c r="E70" s="117">
        <v>5836323</v>
      </c>
      <c r="F70" s="117">
        <v>-0.29709999999999998</v>
      </c>
      <c r="G70" s="117">
        <v>7.5300000000000006E-2</v>
      </c>
      <c r="H70" s="133">
        <f t="shared" si="8"/>
        <v>-5.7398439601829436E-2</v>
      </c>
      <c r="I70" s="117">
        <v>1.0939000000000001</v>
      </c>
      <c r="J70" s="117">
        <v>0.24690000000000001</v>
      </c>
      <c r="K70" s="127">
        <f t="shared" si="9"/>
        <v>0.11917173472342893</v>
      </c>
      <c r="L70" s="127">
        <v>100.38</v>
      </c>
      <c r="M70" s="127">
        <v>6.8468999999999998</v>
      </c>
      <c r="N70" s="117">
        <v>6.1999999999999998E-3</v>
      </c>
      <c r="O70" s="117">
        <v>0.22720000000000001</v>
      </c>
    </row>
    <row r="71" spans="1:15" x14ac:dyDescent="0.25">
      <c r="A71" s="117" t="s">
        <v>145</v>
      </c>
      <c r="B71" s="117" t="s">
        <v>709</v>
      </c>
      <c r="C71" s="139">
        <v>44650.51934027778</v>
      </c>
      <c r="D71" s="117">
        <v>32525781</v>
      </c>
      <c r="E71" s="117">
        <v>5836296</v>
      </c>
      <c r="F71" s="117">
        <v>-1.3546</v>
      </c>
      <c r="G71" s="117">
        <v>2.8199999999999999E-2</v>
      </c>
      <c r="H71" s="133">
        <f>G71/AVERAGE(F$71:F$78)</f>
        <v>-3.4690080420709486E-2</v>
      </c>
      <c r="I71" s="117">
        <v>1.2148000000000001</v>
      </c>
      <c r="J71" s="117">
        <v>5.1900000000000002E-2</v>
      </c>
      <c r="K71" s="127">
        <f>J71/AVERAGE(I$71:I$78)</f>
        <v>2.5722038434375351E-2</v>
      </c>
      <c r="L71" s="127">
        <v>100.3633</v>
      </c>
      <c r="M71" s="127">
        <v>6.2535999999999996</v>
      </c>
      <c r="N71" s="117">
        <v>0.01</v>
      </c>
      <c r="O71" s="117">
        <v>0.26300000000000001</v>
      </c>
    </row>
    <row r="72" spans="1:15" x14ac:dyDescent="0.25">
      <c r="A72" s="117" t="s">
        <v>145</v>
      </c>
      <c r="B72" s="117" t="s">
        <v>709</v>
      </c>
      <c r="C72" s="139">
        <v>44650.533113425925</v>
      </c>
      <c r="D72" s="117">
        <v>32525771</v>
      </c>
      <c r="E72" s="117">
        <v>5836306</v>
      </c>
      <c r="F72" s="117">
        <v>-0.54490000000000005</v>
      </c>
      <c r="G72" s="117">
        <v>2.8999999999999998E-3</v>
      </c>
      <c r="H72" s="133">
        <f t="shared" ref="H72:H78" si="10">G72/AVERAGE(F$71:F$78)</f>
        <v>-3.5674196177325353E-3</v>
      </c>
      <c r="I72" s="117">
        <v>1.6913</v>
      </c>
      <c r="J72" s="117">
        <v>5.2900000000000003E-2</v>
      </c>
      <c r="K72" s="127">
        <f t="shared" ref="K72:K78" si="11">J72/AVERAGE(I$71:I$78)</f>
        <v>2.6217646111338266E-2</v>
      </c>
      <c r="L72" s="127">
        <v>100.33329999999999</v>
      </c>
      <c r="M72" s="127">
        <v>6.9082999999999997</v>
      </c>
      <c r="N72" s="117">
        <v>4.5999999999999999E-3</v>
      </c>
      <c r="O72" s="117">
        <v>0.14979999999999999</v>
      </c>
    </row>
    <row r="73" spans="1:15" x14ac:dyDescent="0.25">
      <c r="A73" s="117" t="s">
        <v>145</v>
      </c>
      <c r="B73" s="117" t="s">
        <v>709</v>
      </c>
      <c r="C73" s="139">
        <v>44650.54115740741</v>
      </c>
      <c r="D73" s="117">
        <v>32525781</v>
      </c>
      <c r="E73" s="117">
        <v>5836306</v>
      </c>
      <c r="F73" s="117">
        <v>-2.1236999999999999</v>
      </c>
      <c r="G73" s="117">
        <v>3.2399999999999998E-2</v>
      </c>
      <c r="H73" s="133">
        <f t="shared" si="10"/>
        <v>-3.9856688142942812E-2</v>
      </c>
      <c r="I73" s="117">
        <v>2.1581999999999999</v>
      </c>
      <c r="J73" s="117">
        <v>0.12670000000000001</v>
      </c>
      <c r="K73" s="127">
        <f t="shared" si="11"/>
        <v>6.2793492671201476E-2</v>
      </c>
      <c r="L73" s="127">
        <v>100.32</v>
      </c>
      <c r="M73" s="127">
        <v>7.4581</v>
      </c>
      <c r="N73" s="117">
        <v>7.7000000000000002E-3</v>
      </c>
      <c r="O73" s="117">
        <v>0.2208</v>
      </c>
    </row>
    <row r="74" spans="1:15" x14ac:dyDescent="0.25">
      <c r="A74" s="117" t="s">
        <v>145</v>
      </c>
      <c r="B74" s="117" t="s">
        <v>709</v>
      </c>
      <c r="C74" s="139">
        <v>44650.548993055556</v>
      </c>
      <c r="D74" s="117">
        <v>32525791</v>
      </c>
      <c r="E74" s="117">
        <v>5836306</v>
      </c>
      <c r="F74" s="117">
        <v>-0.88539999999999996</v>
      </c>
      <c r="G74" s="117">
        <v>1.3599999999999999E-2</v>
      </c>
      <c r="H74" s="133">
        <f t="shared" si="10"/>
        <v>-1.672996786246982E-2</v>
      </c>
      <c r="I74" s="117">
        <v>2.1480999999999999</v>
      </c>
      <c r="J74" s="117">
        <v>7.5700000000000003E-2</v>
      </c>
      <c r="K74" s="127">
        <f t="shared" si="11"/>
        <v>3.7517501146092758E-2</v>
      </c>
      <c r="L74" s="127">
        <v>100.3233</v>
      </c>
      <c r="M74" s="127">
        <v>8.0272000000000006</v>
      </c>
      <c r="N74" s="117">
        <v>5.0000000000000001E-3</v>
      </c>
      <c r="O74" s="117">
        <v>0.13450000000000001</v>
      </c>
    </row>
    <row r="75" spans="1:15" x14ac:dyDescent="0.25">
      <c r="A75" s="117" t="s">
        <v>145</v>
      </c>
      <c r="B75" s="117" t="s">
        <v>709</v>
      </c>
      <c r="C75" s="139">
        <v>44650.556840277779</v>
      </c>
      <c r="D75" s="117">
        <v>32525791</v>
      </c>
      <c r="E75" s="117">
        <v>5836296</v>
      </c>
      <c r="F75" s="117">
        <v>-0.85540000000000005</v>
      </c>
      <c r="G75" s="117">
        <v>4.24E-2</v>
      </c>
      <c r="H75" s="133">
        <f t="shared" si="10"/>
        <v>-5.2158135100641212E-2</v>
      </c>
      <c r="I75" s="117">
        <v>2.4340999999999999</v>
      </c>
      <c r="J75" s="117">
        <v>0.26429999999999998</v>
      </c>
      <c r="K75" s="127">
        <f t="shared" si="11"/>
        <v>0.13098910902129873</v>
      </c>
      <c r="L75" s="127">
        <v>100.3233</v>
      </c>
      <c r="M75" s="127">
        <v>7.4119999999999999</v>
      </c>
      <c r="N75" s="117">
        <v>1.37E-2</v>
      </c>
      <c r="O75" s="117">
        <v>0.27489999999999998</v>
      </c>
    </row>
    <row r="76" spans="1:15" x14ac:dyDescent="0.25">
      <c r="A76" s="117" t="s">
        <v>145</v>
      </c>
      <c r="B76" s="117" t="s">
        <v>709</v>
      </c>
      <c r="C76" s="139">
        <v>44650.564965277779</v>
      </c>
      <c r="D76" s="117">
        <v>32525791</v>
      </c>
      <c r="E76" s="117">
        <v>5836286</v>
      </c>
      <c r="F76" s="117">
        <v>-1.0698000000000001</v>
      </c>
      <c r="G76" s="117">
        <v>3.1E-2</v>
      </c>
      <c r="H76" s="133">
        <f t="shared" si="10"/>
        <v>-3.8134485568865034E-2</v>
      </c>
      <c r="I76" s="117">
        <v>3.1341999999999999</v>
      </c>
      <c r="J76" s="117">
        <v>5.5399999999999998E-2</v>
      </c>
      <c r="K76" s="127">
        <f t="shared" si="11"/>
        <v>2.7456665303745555E-2</v>
      </c>
      <c r="L76" s="127">
        <v>100.30670000000001</v>
      </c>
      <c r="M76" s="127">
        <v>6.7222</v>
      </c>
      <c r="N76" s="117">
        <v>8.0000000000000002E-3</v>
      </c>
      <c r="O76" s="117">
        <v>0.22500000000000001</v>
      </c>
    </row>
    <row r="77" spans="1:15" x14ac:dyDescent="0.25">
      <c r="A77" s="117" t="s">
        <v>145</v>
      </c>
      <c r="B77" s="117" t="s">
        <v>709</v>
      </c>
      <c r="C77" s="139">
        <v>44650.572557870371</v>
      </c>
      <c r="D77" s="117">
        <v>32525781</v>
      </c>
      <c r="E77" s="117">
        <v>5836286</v>
      </c>
      <c r="F77" s="117">
        <v>0.1822</v>
      </c>
      <c r="G77" s="117">
        <v>1.49E-2</v>
      </c>
      <c r="H77" s="133">
        <f t="shared" si="10"/>
        <v>-1.8329155966970614E-2</v>
      </c>
      <c r="I77" s="117">
        <v>1.3183</v>
      </c>
      <c r="J77" s="117">
        <v>5.7700000000000001E-2</v>
      </c>
      <c r="K77" s="127">
        <f t="shared" si="11"/>
        <v>2.8596562960760262E-2</v>
      </c>
      <c r="L77" s="127">
        <v>100.29</v>
      </c>
      <c r="M77" s="127">
        <v>7.2857000000000003</v>
      </c>
      <c r="N77" s="117">
        <v>9.4999999999999998E-3</v>
      </c>
      <c r="O77" s="117">
        <v>0.27110000000000001</v>
      </c>
    </row>
    <row r="78" spans="1:15" x14ac:dyDescent="0.25">
      <c r="A78" s="117" t="s">
        <v>145</v>
      </c>
      <c r="B78" s="117" t="s">
        <v>709</v>
      </c>
      <c r="C78" s="139">
        <v>44650.580243055556</v>
      </c>
      <c r="D78" s="117">
        <v>32525771</v>
      </c>
      <c r="E78" s="117">
        <v>5836286</v>
      </c>
      <c r="F78" s="117">
        <v>0.14829999999999999</v>
      </c>
      <c r="G78" s="117">
        <v>2.1299999999999999E-2</v>
      </c>
      <c r="H78" s="133">
        <f t="shared" si="10"/>
        <v>-2.6202082019897589E-2</v>
      </c>
      <c r="I78" s="117">
        <v>2.0428000000000002</v>
      </c>
      <c r="J78" s="117">
        <v>0.26079999999999998</v>
      </c>
      <c r="K78" s="127">
        <f t="shared" si="11"/>
        <v>0.12925448215192853</v>
      </c>
      <c r="L78" s="127">
        <v>100.28</v>
      </c>
      <c r="M78" s="127">
        <v>7.5705</v>
      </c>
      <c r="N78" s="117">
        <v>7.0000000000000001E-3</v>
      </c>
      <c r="O78" s="117">
        <v>0.22500000000000001</v>
      </c>
    </row>
    <row r="79" spans="1:15" x14ac:dyDescent="0.25">
      <c r="A79" s="117" t="s">
        <v>146</v>
      </c>
      <c r="B79" s="117" t="s">
        <v>708</v>
      </c>
      <c r="C79" s="139">
        <v>44651.309027777781</v>
      </c>
      <c r="D79" s="117">
        <v>32525834.789999999</v>
      </c>
      <c r="E79" s="117">
        <v>5836298.5999999996</v>
      </c>
      <c r="F79" s="117">
        <v>-0.1731</v>
      </c>
      <c r="G79" s="117">
        <v>4.7800000000000002E-2</v>
      </c>
      <c r="H79" s="133">
        <f>G79/AVERAGE(F$79:F$96)</f>
        <v>-3.1101455666689561E-2</v>
      </c>
      <c r="I79" s="117">
        <v>1.2362</v>
      </c>
      <c r="J79" s="117">
        <v>0.13170000000000001</v>
      </c>
      <c r="K79" s="127">
        <f>J79/AVERAGE(I$79:I$96)</f>
        <v>7.2317383810497113E-2</v>
      </c>
      <c r="L79" s="127">
        <v>100.07</v>
      </c>
      <c r="M79" s="127">
        <v>1.5891999999999999</v>
      </c>
      <c r="N79" s="117">
        <v>2.2000000000000001E-3</v>
      </c>
      <c r="O79" s="117">
        <v>9.6199999999999994E-2</v>
      </c>
    </row>
    <row r="80" spans="1:15" x14ac:dyDescent="0.25">
      <c r="A80" s="117" t="s">
        <v>146</v>
      </c>
      <c r="B80" s="117" t="s">
        <v>708</v>
      </c>
      <c r="C80" s="139">
        <v>44651.316666666666</v>
      </c>
      <c r="D80" s="117">
        <v>32525829.789999999</v>
      </c>
      <c r="E80" s="117">
        <v>5836303.5999999996</v>
      </c>
      <c r="F80" s="117">
        <v>-0.86719999999999997</v>
      </c>
      <c r="G80" s="117">
        <v>3.0300000000000001E-2</v>
      </c>
      <c r="H80" s="133">
        <f t="shared" ref="H80:H95" si="12">G80/AVERAGE(F$79:F$96)</f>
        <v>-1.971493947072581E-2</v>
      </c>
      <c r="I80" s="117">
        <v>1.9261999999999999</v>
      </c>
      <c r="J80" s="117">
        <v>9.7699999999999995E-2</v>
      </c>
      <c r="K80" s="127">
        <f t="shared" ref="K80:K95" si="13">J80/AVERAGE(I$79:I$96)</f>
        <v>5.3647747898903315E-2</v>
      </c>
      <c r="L80" s="127">
        <v>100.0667</v>
      </c>
      <c r="M80" s="127">
        <v>1.9749000000000001</v>
      </c>
      <c r="N80" s="117">
        <v>4.0000000000000001E-3</v>
      </c>
      <c r="O80" s="117">
        <v>0.1206</v>
      </c>
    </row>
    <row r="81" spans="1:15" x14ac:dyDescent="0.25">
      <c r="A81" s="117" t="s">
        <v>146</v>
      </c>
      <c r="B81" s="117" t="s">
        <v>708</v>
      </c>
      <c r="C81" s="139">
        <v>44651.324305555558</v>
      </c>
      <c r="D81" s="117">
        <v>32525839.789999999</v>
      </c>
      <c r="E81" s="117">
        <v>5836303.5999999996</v>
      </c>
      <c r="F81" s="117">
        <v>-1.7685</v>
      </c>
      <c r="G81" s="117">
        <v>7.7999999999999996E-3</v>
      </c>
      <c r="H81" s="133">
        <f t="shared" si="12"/>
        <v>-5.0751329330581286E-3</v>
      </c>
      <c r="I81" s="117">
        <v>1.7130000000000001</v>
      </c>
      <c r="J81" s="117">
        <v>3.2199999999999999E-2</v>
      </c>
      <c r="K81" s="127">
        <f t="shared" si="13"/>
        <v>1.7681243422156469E-2</v>
      </c>
      <c r="L81" s="127">
        <v>100.08</v>
      </c>
      <c r="M81" s="127">
        <v>2.2715999999999998</v>
      </c>
      <c r="N81" s="117">
        <v>1.14E-2</v>
      </c>
      <c r="O81" s="117">
        <v>0.29299999999999998</v>
      </c>
    </row>
    <row r="82" spans="1:15" x14ac:dyDescent="0.25">
      <c r="A82" s="117" t="s">
        <v>146</v>
      </c>
      <c r="B82" s="117" t="s">
        <v>708</v>
      </c>
      <c r="C82" s="139">
        <v>44651.333333333336</v>
      </c>
      <c r="D82" s="117">
        <v>32525839.789999999</v>
      </c>
      <c r="E82" s="117">
        <v>5836293.5999999996</v>
      </c>
      <c r="F82" s="117">
        <v>-2.3929999999999998</v>
      </c>
      <c r="G82" s="117">
        <v>2.58E-2</v>
      </c>
      <c r="H82" s="133">
        <f t="shared" si="12"/>
        <v>-1.6786978163192273E-2</v>
      </c>
      <c r="I82" s="117">
        <v>1.1566000000000001</v>
      </c>
      <c r="J82" s="117">
        <v>3.7400000000000003E-2</v>
      </c>
      <c r="K82" s="127">
        <f t="shared" si="13"/>
        <v>2.0536599502753165E-2</v>
      </c>
      <c r="L82" s="127">
        <v>100.08</v>
      </c>
      <c r="M82" s="127">
        <v>2.2690000000000001</v>
      </c>
      <c r="N82" s="117">
        <v>3.0000000000000001E-3</v>
      </c>
      <c r="O82" s="117">
        <v>0.1074</v>
      </c>
    </row>
    <row r="83" spans="1:15" x14ac:dyDescent="0.25">
      <c r="A83" s="117" t="s">
        <v>146</v>
      </c>
      <c r="B83" s="117" t="s">
        <v>708</v>
      </c>
      <c r="C83" s="139">
        <v>44651.341666666667</v>
      </c>
      <c r="D83" s="117">
        <v>32525829.789999999</v>
      </c>
      <c r="E83" s="117">
        <v>5836293.5999999996</v>
      </c>
      <c r="F83" s="117">
        <v>-2.0198999999999998</v>
      </c>
      <c r="G83" s="117">
        <v>3.4200000000000001E-2</v>
      </c>
      <c r="H83" s="133">
        <f t="shared" si="12"/>
        <v>-2.2252505937254873E-2</v>
      </c>
      <c r="I83" s="117">
        <v>1.0283</v>
      </c>
      <c r="J83" s="117">
        <v>1.5900000000000001E-2</v>
      </c>
      <c r="K83" s="127">
        <f t="shared" si="13"/>
        <v>8.7308003233629774E-3</v>
      </c>
      <c r="L83" s="127">
        <v>100.08</v>
      </c>
      <c r="M83" s="127">
        <v>2.7985000000000002</v>
      </c>
      <c r="N83" s="117">
        <v>1.43E-2</v>
      </c>
      <c r="O83" s="117">
        <v>0.34300000000000003</v>
      </c>
    </row>
    <row r="84" spans="1:15" x14ac:dyDescent="0.25">
      <c r="A84" s="117" t="s">
        <v>146</v>
      </c>
      <c r="B84" s="117" t="s">
        <v>708</v>
      </c>
      <c r="C84" s="139">
        <v>44651.353472222225</v>
      </c>
      <c r="D84" s="117">
        <v>32525819.789999999</v>
      </c>
      <c r="E84" s="117">
        <v>5836313.5999999996</v>
      </c>
      <c r="F84" s="117">
        <v>-1.1322000000000001</v>
      </c>
      <c r="G84" s="117">
        <v>7.46E-2</v>
      </c>
      <c r="H84" s="133">
        <f t="shared" si="12"/>
        <v>-4.8539091898222621E-2</v>
      </c>
      <c r="I84" s="117">
        <v>2.5093000000000001</v>
      </c>
      <c r="J84" s="117">
        <v>0.18179999999999999</v>
      </c>
      <c r="K84" s="127">
        <f t="shared" si="13"/>
        <v>9.982764143316912E-2</v>
      </c>
      <c r="L84" s="127">
        <v>100.08</v>
      </c>
      <c r="M84" s="127">
        <v>3.6341000000000001</v>
      </c>
      <c r="N84" s="117">
        <v>1.32E-2</v>
      </c>
      <c r="O84" s="117">
        <v>0.32869999999999999</v>
      </c>
    </row>
    <row r="85" spans="1:15" x14ac:dyDescent="0.25">
      <c r="A85" s="117" t="s">
        <v>146</v>
      </c>
      <c r="B85" s="117" t="s">
        <v>708</v>
      </c>
      <c r="C85" s="139">
        <v>44651.36041666667</v>
      </c>
      <c r="D85" s="117">
        <v>32525829.789999999</v>
      </c>
      <c r="E85" s="117">
        <v>5836313.5999999996</v>
      </c>
      <c r="F85" s="117">
        <v>-1.1411</v>
      </c>
      <c r="G85" s="117">
        <v>0.37469999999999998</v>
      </c>
      <c r="H85" s="133">
        <f t="shared" si="12"/>
        <v>-0.24380157820729242</v>
      </c>
      <c r="I85" s="117">
        <v>2.1425000000000001</v>
      </c>
      <c r="J85" s="117">
        <v>0.41889999999999999</v>
      </c>
      <c r="K85" s="127">
        <f t="shared" si="13"/>
        <v>0.23002089656960695</v>
      </c>
      <c r="L85" s="127">
        <v>100.09</v>
      </c>
      <c r="M85" s="127">
        <v>3.5305</v>
      </c>
      <c r="N85" s="117">
        <v>2.8999999999999998E-3</v>
      </c>
      <c r="O85" s="117">
        <v>0.1014</v>
      </c>
    </row>
    <row r="86" spans="1:15" x14ac:dyDescent="0.25">
      <c r="A86" s="117" t="s">
        <v>146</v>
      </c>
      <c r="B86" s="117" t="s">
        <v>708</v>
      </c>
      <c r="C86" s="139">
        <v>44651.368055555555</v>
      </c>
      <c r="D86" s="117">
        <v>32525839.789999999</v>
      </c>
      <c r="E86" s="117">
        <v>5836313.5999999996</v>
      </c>
      <c r="F86" s="117">
        <v>-0.90480000000000005</v>
      </c>
      <c r="G86" s="117">
        <v>0.26960000000000001</v>
      </c>
      <c r="H86" s="133">
        <f t="shared" si="12"/>
        <v>-0.17541741522467585</v>
      </c>
      <c r="I86" s="117">
        <v>1.9503999999999999</v>
      </c>
      <c r="J86" s="117">
        <v>0.21460000000000001</v>
      </c>
      <c r="K86" s="127">
        <f t="shared" si="13"/>
        <v>0.11783834901847137</v>
      </c>
      <c r="L86" s="127">
        <v>100.08669999999999</v>
      </c>
      <c r="M86" s="127">
        <v>3.8620999999999999</v>
      </c>
      <c r="N86" s="117">
        <v>1.49E-2</v>
      </c>
      <c r="O86" s="117">
        <v>0.35920000000000002</v>
      </c>
    </row>
    <row r="87" spans="1:15" x14ac:dyDescent="0.25">
      <c r="A87" s="117" t="s">
        <v>146</v>
      </c>
      <c r="B87" s="117" t="s">
        <v>708</v>
      </c>
      <c r="C87" s="139">
        <v>44651.376388888886</v>
      </c>
      <c r="D87" s="117">
        <v>32525849.789999999</v>
      </c>
      <c r="E87" s="117">
        <v>5836313.5999999996</v>
      </c>
      <c r="F87" s="117">
        <v>-1.8864000000000001</v>
      </c>
      <c r="G87" s="117">
        <v>0.4224</v>
      </c>
      <c r="H87" s="133">
        <f t="shared" si="12"/>
        <v>-0.27483796806714794</v>
      </c>
      <c r="I87" s="117">
        <v>5.5880000000000001</v>
      </c>
      <c r="J87" s="117">
        <v>0.42380000000000001</v>
      </c>
      <c r="K87" s="127">
        <f t="shared" si="13"/>
        <v>0.23271152056863079</v>
      </c>
      <c r="L87" s="127">
        <v>100.12</v>
      </c>
      <c r="M87" s="127">
        <v>3.2035</v>
      </c>
      <c r="N87" s="117">
        <v>7.0000000000000001E-3</v>
      </c>
      <c r="O87" s="117">
        <v>0.13150000000000001</v>
      </c>
    </row>
    <row r="88" spans="1:15" x14ac:dyDescent="0.25">
      <c r="A88" s="117" t="s">
        <v>146</v>
      </c>
      <c r="B88" s="117" t="s">
        <v>708</v>
      </c>
      <c r="C88" s="139">
        <v>44651.383333333331</v>
      </c>
      <c r="D88" s="117">
        <v>32525849.789999999</v>
      </c>
      <c r="E88" s="117">
        <v>5836303.5999999996</v>
      </c>
      <c r="F88" s="117">
        <v>-3.4622000000000002</v>
      </c>
      <c r="G88" s="117">
        <v>0.1744</v>
      </c>
      <c r="H88" s="133">
        <f t="shared" si="12"/>
        <v>-0.11347476711863304</v>
      </c>
      <c r="I88" s="117">
        <v>1.494</v>
      </c>
      <c r="J88" s="117">
        <v>0.11749999999999999</v>
      </c>
      <c r="K88" s="127">
        <f t="shared" si="13"/>
        <v>6.4520065282713812E-2</v>
      </c>
      <c r="L88" s="127">
        <v>100.1067</v>
      </c>
      <c r="M88" s="127">
        <v>3.3311000000000002</v>
      </c>
      <c r="N88" s="117">
        <v>9.7999999999999997E-3</v>
      </c>
      <c r="O88" s="117">
        <v>0.2767</v>
      </c>
    </row>
    <row r="89" spans="1:15" x14ac:dyDescent="0.25">
      <c r="A89" s="117" t="s">
        <v>146</v>
      </c>
      <c r="B89" s="117" t="s">
        <v>708</v>
      </c>
      <c r="C89" s="139">
        <v>44651.39166666667</v>
      </c>
      <c r="D89" s="117">
        <v>32525849.789999999</v>
      </c>
      <c r="E89" s="117">
        <v>5836293.5999999996</v>
      </c>
      <c r="F89" s="117">
        <v>-1.1936</v>
      </c>
      <c r="G89" s="117">
        <v>2.7799999999999998E-2</v>
      </c>
      <c r="H89" s="133">
        <f t="shared" si="12"/>
        <v>-1.8088294299873842E-2</v>
      </c>
      <c r="I89" s="117">
        <v>1.1254999999999999</v>
      </c>
      <c r="J89" s="117">
        <v>7.2099999999999997E-2</v>
      </c>
      <c r="K89" s="127">
        <f t="shared" si="13"/>
        <v>3.959061027135035E-2</v>
      </c>
      <c r="L89" s="127">
        <v>0.6</v>
      </c>
      <c r="M89" s="127">
        <v>3.5506000000000002</v>
      </c>
      <c r="N89" s="117">
        <v>8.0000000000000002E-3</v>
      </c>
      <c r="O89" s="117">
        <v>0.25240000000000001</v>
      </c>
    </row>
    <row r="90" spans="1:15" x14ac:dyDescent="0.25">
      <c r="A90" s="117" t="s">
        <v>146</v>
      </c>
      <c r="B90" s="117" t="s">
        <v>708</v>
      </c>
      <c r="C90" s="139">
        <v>44651.399305555555</v>
      </c>
      <c r="D90" s="117">
        <v>32525849.789999999</v>
      </c>
      <c r="E90" s="117">
        <v>5836283.5999999996</v>
      </c>
      <c r="F90" s="117">
        <v>-8.2400000000000001E-2</v>
      </c>
      <c r="G90" s="117">
        <v>1.83E-2</v>
      </c>
      <c r="H90" s="133">
        <f t="shared" si="12"/>
        <v>-1.1907042650636379E-2</v>
      </c>
      <c r="I90" s="117">
        <v>0.9919</v>
      </c>
      <c r="J90" s="117">
        <v>5.6399999999999999E-2</v>
      </c>
      <c r="K90" s="127">
        <f t="shared" si="13"/>
        <v>3.0969631335702633E-2</v>
      </c>
      <c r="L90" s="127">
        <v>100.11669999999999</v>
      </c>
      <c r="M90" s="127">
        <v>3.3357000000000001</v>
      </c>
      <c r="N90" s="117">
        <v>4.0000000000000001E-3</v>
      </c>
      <c r="O90" s="117">
        <v>0.16320000000000001</v>
      </c>
    </row>
    <row r="91" spans="1:15" x14ac:dyDescent="0.25">
      <c r="A91" s="117" t="s">
        <v>146</v>
      </c>
      <c r="B91" s="117" t="s">
        <v>708</v>
      </c>
      <c r="C91" s="139">
        <v>44651.406944444447</v>
      </c>
      <c r="D91" s="117">
        <v>32525839.789999999</v>
      </c>
      <c r="E91" s="117">
        <v>5836283.5999999996</v>
      </c>
      <c r="F91" s="117">
        <v>-3.7238000000000002</v>
      </c>
      <c r="G91" s="117">
        <v>2.2349999999999999</v>
      </c>
      <c r="H91" s="133">
        <f t="shared" si="12"/>
        <v>-1.4542207827416562</v>
      </c>
      <c r="I91" s="117">
        <v>1.2458</v>
      </c>
      <c r="J91" s="117">
        <v>0.60229999999999995</v>
      </c>
      <c r="K91" s="127">
        <f t="shared" si="13"/>
        <v>0.3307271091044981</v>
      </c>
      <c r="L91" s="127">
        <v>100.12</v>
      </c>
      <c r="M91" s="127">
        <v>3.2629999999999999</v>
      </c>
      <c r="N91" s="117">
        <v>5.7999999999999996E-3</v>
      </c>
      <c r="O91" s="117">
        <v>0.1767</v>
      </c>
    </row>
    <row r="92" spans="1:15" x14ac:dyDescent="0.25">
      <c r="A92" s="117" t="s">
        <v>146</v>
      </c>
      <c r="B92" s="117" t="s">
        <v>708</v>
      </c>
      <c r="C92" s="139">
        <v>44651.413888888892</v>
      </c>
      <c r="D92" s="117">
        <v>32525839.789999999</v>
      </c>
      <c r="E92" s="117">
        <v>5836283.5999999996</v>
      </c>
      <c r="F92" s="117">
        <v>-3.1993999999999998</v>
      </c>
      <c r="G92" s="117">
        <v>7.1999999999999998E-3</v>
      </c>
      <c r="H92" s="133">
        <f t="shared" si="12"/>
        <v>-4.6847380920536572E-3</v>
      </c>
      <c r="I92" s="117">
        <v>1.9487000000000001</v>
      </c>
      <c r="J92" s="117">
        <v>1.6299999999999999E-2</v>
      </c>
      <c r="K92" s="127">
        <f t="shared" si="13"/>
        <v>8.9504430987934896E-3</v>
      </c>
      <c r="L92" s="127">
        <v>100.1133</v>
      </c>
      <c r="M92" s="127">
        <v>3.4763999999999999</v>
      </c>
      <c r="N92" s="117">
        <v>6.0000000000000001E-3</v>
      </c>
      <c r="O92" s="117">
        <v>0.17960000000000001</v>
      </c>
    </row>
    <row r="93" spans="1:15" x14ac:dyDescent="0.25">
      <c r="A93" s="117" t="s">
        <v>146</v>
      </c>
      <c r="B93" s="117" t="s">
        <v>708</v>
      </c>
      <c r="C93" s="139">
        <v>44651.42291666667</v>
      </c>
      <c r="D93" s="117">
        <v>32525829.789999999</v>
      </c>
      <c r="E93" s="117">
        <v>5836283.5999999996</v>
      </c>
      <c r="F93" s="117">
        <v>-0.4395</v>
      </c>
      <c r="G93" s="117">
        <v>4.3E-3</v>
      </c>
      <c r="H93" s="133">
        <f t="shared" si="12"/>
        <v>-2.7978296938653787E-3</v>
      </c>
      <c r="I93" s="117">
        <v>1.4323999999999999</v>
      </c>
      <c r="J93" s="117">
        <v>8.4599999999999995E-2</v>
      </c>
      <c r="K93" s="127">
        <f t="shared" si="13"/>
        <v>4.6454447003553945E-2</v>
      </c>
      <c r="L93" s="127">
        <v>100.0967</v>
      </c>
      <c r="M93" s="127">
        <v>4.3028000000000004</v>
      </c>
      <c r="N93" s="117">
        <v>1.12E-2</v>
      </c>
      <c r="O93" s="117">
        <v>0.3</v>
      </c>
    </row>
    <row r="94" spans="1:15" x14ac:dyDescent="0.25">
      <c r="A94" s="117" t="s">
        <v>146</v>
      </c>
      <c r="B94" s="117" t="s">
        <v>708</v>
      </c>
      <c r="C94" s="139">
        <v>44651.433333333334</v>
      </c>
      <c r="D94" s="117">
        <v>32525819.789999999</v>
      </c>
      <c r="E94" s="117">
        <v>5836283.5999999996</v>
      </c>
      <c r="F94" s="117">
        <v>-1.5618000000000001</v>
      </c>
      <c r="G94" s="117">
        <v>4.5999999999999999E-2</v>
      </c>
      <c r="H94" s="133">
        <f t="shared" si="12"/>
        <v>-2.9930271143676145E-2</v>
      </c>
      <c r="I94" s="117">
        <v>2.4388000000000001</v>
      </c>
      <c r="J94" s="117">
        <v>0.22950000000000001</v>
      </c>
      <c r="K94" s="127">
        <f t="shared" si="13"/>
        <v>0.12602004240325806</v>
      </c>
      <c r="L94" s="127">
        <v>100.08</v>
      </c>
      <c r="M94" s="127">
        <v>5.9683999999999999</v>
      </c>
      <c r="N94" s="117">
        <v>1.6799999999999999E-2</v>
      </c>
      <c r="O94" s="117">
        <v>0.36359999999999998</v>
      </c>
    </row>
    <row r="95" spans="1:15" x14ac:dyDescent="0.25">
      <c r="A95" s="117" t="s">
        <v>146</v>
      </c>
      <c r="B95" s="117" t="s">
        <v>708</v>
      </c>
      <c r="C95" s="139">
        <v>44651.441666666666</v>
      </c>
      <c r="D95" s="117">
        <v>32525819.789999999</v>
      </c>
      <c r="E95" s="117">
        <v>5836293.5999999996</v>
      </c>
      <c r="F95" s="117">
        <v>-0.86660000000000004</v>
      </c>
      <c r="G95" s="117">
        <v>3.9699999999999999E-2</v>
      </c>
      <c r="H95" s="133">
        <f t="shared" si="12"/>
        <v>-2.5831125313129196E-2</v>
      </c>
      <c r="I95" s="117">
        <v>1.72</v>
      </c>
      <c r="J95" s="117">
        <v>0.221</v>
      </c>
      <c r="K95" s="127">
        <f t="shared" si="13"/>
        <v>0.12135263342535961</v>
      </c>
      <c r="L95" s="127">
        <v>100.08329999999999</v>
      </c>
      <c r="M95" s="127">
        <v>7.6207000000000003</v>
      </c>
      <c r="N95" s="117">
        <v>3.0000000000000001E-3</v>
      </c>
      <c r="O95" s="117">
        <v>0.10929999999999999</v>
      </c>
    </row>
    <row r="96" spans="1:15" x14ac:dyDescent="0.25">
      <c r="A96" s="117" t="s">
        <v>146</v>
      </c>
      <c r="B96" s="117" t="s">
        <v>708</v>
      </c>
      <c r="C96" s="139">
        <v>44651.45</v>
      </c>
      <c r="D96" s="117">
        <v>32525819.789999999</v>
      </c>
      <c r="E96" s="117">
        <v>5836303.5999999996</v>
      </c>
      <c r="F96" s="117">
        <v>-0.8488</v>
      </c>
      <c r="G96" s="117">
        <v>1.12E-2</v>
      </c>
      <c r="H96" s="133">
        <f>G96/AVERAGE(F$79:F$96)</f>
        <v>-7.2873703654168006E-3</v>
      </c>
      <c r="I96" s="117">
        <v>1.1329</v>
      </c>
      <c r="J96" s="117">
        <v>5.0999999999999997E-2</v>
      </c>
      <c r="K96" s="127">
        <f>J96/AVERAGE(I$79:I$96)</f>
        <v>2.8004453867390675E-2</v>
      </c>
      <c r="L96" s="127">
        <v>100.08</v>
      </c>
      <c r="M96" s="127">
        <v>5.7927999999999997</v>
      </c>
      <c r="N96" s="117">
        <v>8.6E-3</v>
      </c>
      <c r="O96" s="117">
        <v>0.2417</v>
      </c>
    </row>
    <row r="97" spans="1:15" x14ac:dyDescent="0.25">
      <c r="A97" s="117" t="s">
        <v>146</v>
      </c>
      <c r="B97" s="117" t="s">
        <v>709</v>
      </c>
      <c r="C97" s="139">
        <v>44651.474999999999</v>
      </c>
      <c r="D97" s="117">
        <v>32525781</v>
      </c>
      <c r="E97" s="117">
        <v>5836296</v>
      </c>
      <c r="F97" s="117">
        <v>-1.5474000000000001</v>
      </c>
      <c r="G97" s="117">
        <v>4.65E-2</v>
      </c>
      <c r="H97" s="133">
        <f>G97/AVERAGE(F$97:F$105)</f>
        <v>-9.034193938347293E-2</v>
      </c>
      <c r="I97" s="117">
        <v>1.3264</v>
      </c>
      <c r="J97" s="117">
        <v>0.126</v>
      </c>
      <c r="K97" s="127">
        <f>J97/AVERAGE(I$97:I$105)</f>
        <v>9.1010505533663452E-2</v>
      </c>
      <c r="L97" s="127">
        <v>100.0733</v>
      </c>
      <c r="M97" s="127">
        <v>6.9088000000000003</v>
      </c>
      <c r="N97" s="117">
        <v>6.8999999999999999E-3</v>
      </c>
      <c r="O97" s="117">
        <v>0.1865</v>
      </c>
    </row>
    <row r="98" spans="1:15" x14ac:dyDescent="0.25">
      <c r="A98" s="117" t="s">
        <v>146</v>
      </c>
      <c r="B98" s="117" t="s">
        <v>709</v>
      </c>
      <c r="C98" s="139">
        <v>44651.48333333333</v>
      </c>
      <c r="D98" s="117">
        <v>32525771</v>
      </c>
      <c r="E98" s="117">
        <v>5836306</v>
      </c>
      <c r="F98" s="117">
        <v>-0.43190000000000001</v>
      </c>
      <c r="G98" s="117">
        <v>2.4400000000000002E-2</v>
      </c>
      <c r="H98" s="133">
        <f t="shared" ref="H98:H105" si="14">G98/AVERAGE(F$97:F$105)</f>
        <v>-4.7405232708747087E-2</v>
      </c>
      <c r="I98" s="117">
        <v>1.5791999999999999</v>
      </c>
      <c r="J98" s="117">
        <v>8.6999999999999994E-2</v>
      </c>
      <c r="K98" s="127">
        <f t="shared" ref="K98:K105" si="15">J98/AVERAGE(I$97:I$105)</f>
        <v>6.2840587154196187E-2</v>
      </c>
      <c r="L98" s="127">
        <v>100.0733</v>
      </c>
      <c r="M98" s="127">
        <v>8.4810999999999996</v>
      </c>
      <c r="N98" s="117">
        <v>5.4999999999999997E-3</v>
      </c>
      <c r="O98" s="117">
        <v>0.1512</v>
      </c>
    </row>
    <row r="99" spans="1:15" x14ac:dyDescent="0.25">
      <c r="A99" s="117" t="s">
        <v>146</v>
      </c>
      <c r="B99" s="117" t="s">
        <v>709</v>
      </c>
      <c r="C99" s="139">
        <v>44651.490277777775</v>
      </c>
      <c r="D99" s="117">
        <v>32525781</v>
      </c>
      <c r="E99" s="117">
        <v>5836306</v>
      </c>
      <c r="F99" s="117">
        <v>-1.2690999999999999</v>
      </c>
      <c r="G99" s="117">
        <v>1.8800000000000001E-2</v>
      </c>
      <c r="H99" s="133">
        <f t="shared" si="14"/>
        <v>-3.6525343234608411E-2</v>
      </c>
      <c r="I99" s="117">
        <v>1.3002</v>
      </c>
      <c r="J99" s="117">
        <v>0.1057</v>
      </c>
      <c r="K99" s="127">
        <f t="shared" si="15"/>
        <v>7.6347701864351011E-2</v>
      </c>
      <c r="L99" s="127">
        <v>100.0767</v>
      </c>
      <c r="M99" s="127">
        <v>8.5970999999999993</v>
      </c>
      <c r="N99" s="117">
        <v>4.0000000000000001E-3</v>
      </c>
      <c r="O99" s="117">
        <v>0.1249</v>
      </c>
    </row>
    <row r="100" spans="1:15" x14ac:dyDescent="0.25">
      <c r="A100" s="117" t="s">
        <v>146</v>
      </c>
      <c r="B100" s="117" t="s">
        <v>709</v>
      </c>
      <c r="C100" s="139">
        <v>44651.497916666667</v>
      </c>
      <c r="D100" s="117">
        <v>32525791</v>
      </c>
      <c r="E100" s="117">
        <v>5836306</v>
      </c>
      <c r="F100" s="117">
        <v>-0.80689999999999995</v>
      </c>
      <c r="G100" s="117">
        <v>9.4999999999999998E-3</v>
      </c>
      <c r="H100" s="133">
        <f t="shared" si="14"/>
        <v>-1.8456955357913824E-2</v>
      </c>
      <c r="I100" s="117">
        <v>2.1697000000000002</v>
      </c>
      <c r="J100" s="117">
        <v>8.2900000000000001E-2</v>
      </c>
      <c r="K100" s="127">
        <f t="shared" si="15"/>
        <v>5.9879134196354766E-2</v>
      </c>
      <c r="L100" s="127">
        <v>100.08</v>
      </c>
      <c r="M100" s="127">
        <v>7.9005999999999998</v>
      </c>
      <c r="N100" s="117">
        <v>1.17E-2</v>
      </c>
      <c r="O100" s="117">
        <v>0.29599999999999999</v>
      </c>
    </row>
    <row r="101" spans="1:15" x14ac:dyDescent="0.25">
      <c r="A101" s="117" t="s">
        <v>146</v>
      </c>
      <c r="B101" s="117" t="s">
        <v>709</v>
      </c>
      <c r="C101" s="139">
        <v>44651.506249999999</v>
      </c>
      <c r="D101" s="117">
        <v>32525791</v>
      </c>
      <c r="E101" s="117">
        <v>5836296</v>
      </c>
      <c r="F101" s="117">
        <v>-0.75729999999999997</v>
      </c>
      <c r="G101" s="117">
        <v>1.77E-2</v>
      </c>
      <c r="H101" s="133">
        <f t="shared" si="14"/>
        <v>-3.4388222087902598E-2</v>
      </c>
      <c r="I101" s="117">
        <v>2.2768999999999999</v>
      </c>
      <c r="J101" s="117">
        <v>8.77E-2</v>
      </c>
      <c r="K101" s="127">
        <f t="shared" si="15"/>
        <v>6.3346201073827657E-2</v>
      </c>
      <c r="L101" s="127">
        <v>100.08329999999999</v>
      </c>
      <c r="M101" s="127">
        <v>7.6645000000000003</v>
      </c>
      <c r="N101" s="117">
        <v>1.15E-2</v>
      </c>
      <c r="O101" s="117">
        <v>0.1996</v>
      </c>
    </row>
    <row r="102" spans="1:15" x14ac:dyDescent="0.25">
      <c r="A102" s="117" t="s">
        <v>146</v>
      </c>
      <c r="B102" s="117" t="s">
        <v>709</v>
      </c>
      <c r="C102" s="139">
        <v>44651.51458333333</v>
      </c>
      <c r="D102" s="117">
        <v>32525791</v>
      </c>
      <c r="E102" s="117">
        <v>5836286</v>
      </c>
      <c r="F102" s="117">
        <v>-2.92E-2</v>
      </c>
      <c r="G102" s="117">
        <v>3.5999999999999999E-3</v>
      </c>
      <c r="H102" s="133">
        <f t="shared" si="14"/>
        <v>-6.9942146619462906E-3</v>
      </c>
      <c r="I102" s="117">
        <v>0.75819999999999999</v>
      </c>
      <c r="J102" s="117">
        <v>8.1299999999999997E-2</v>
      </c>
      <c r="K102" s="127">
        <f t="shared" si="15"/>
        <v>5.8723445237197129E-2</v>
      </c>
      <c r="L102" s="127">
        <v>100.08</v>
      </c>
      <c r="M102" s="127">
        <v>7.0198999999999998</v>
      </c>
      <c r="N102" s="117">
        <v>6.0000000000000001E-3</v>
      </c>
      <c r="O102" s="117">
        <v>0.1724</v>
      </c>
    </row>
    <row r="103" spans="1:15" x14ac:dyDescent="0.25">
      <c r="A103" s="117" t="s">
        <v>146</v>
      </c>
      <c r="B103" s="117" t="s">
        <v>709</v>
      </c>
      <c r="C103" s="139">
        <v>44651.522916666669</v>
      </c>
      <c r="D103" s="117">
        <v>32525781</v>
      </c>
      <c r="E103" s="117">
        <v>5836286</v>
      </c>
      <c r="F103" s="117">
        <v>0.1047</v>
      </c>
      <c r="G103" s="117">
        <v>1.2200000000000001E-2</v>
      </c>
      <c r="H103" s="133">
        <f t="shared" si="14"/>
        <v>-2.3702616354373544E-2</v>
      </c>
      <c r="I103" s="117">
        <v>0.95640000000000003</v>
      </c>
      <c r="J103" s="117">
        <v>4.02E-2</v>
      </c>
      <c r="K103" s="127">
        <f t="shared" si="15"/>
        <v>2.9036685098835481E-2</v>
      </c>
      <c r="L103" s="127">
        <v>100.07</v>
      </c>
      <c r="M103" s="127">
        <v>6.2038000000000002</v>
      </c>
      <c r="N103" s="117">
        <v>4.7999999999999996E-3</v>
      </c>
      <c r="O103" s="117">
        <v>0.16139999999999999</v>
      </c>
    </row>
    <row r="104" spans="1:15" x14ac:dyDescent="0.25">
      <c r="A104" s="117" t="s">
        <v>146</v>
      </c>
      <c r="B104" s="117" t="s">
        <v>709</v>
      </c>
      <c r="C104" s="139">
        <v>44651.53125</v>
      </c>
      <c r="D104" s="117">
        <v>32525771</v>
      </c>
      <c r="E104" s="117">
        <v>5836286</v>
      </c>
      <c r="F104" s="117">
        <v>8.8400000000000006E-2</v>
      </c>
      <c r="G104" s="117">
        <v>2.1999999999999999E-2</v>
      </c>
      <c r="H104" s="133">
        <f t="shared" si="14"/>
        <v>-4.2742422934116224E-2</v>
      </c>
      <c r="I104" s="117">
        <v>1.2204999999999999</v>
      </c>
      <c r="J104" s="117">
        <v>0.1867</v>
      </c>
      <c r="K104" s="127">
        <f t="shared" si="15"/>
        <v>0.1348544554217061</v>
      </c>
      <c r="L104" s="127">
        <v>100.06</v>
      </c>
      <c r="M104" s="127">
        <v>8.4475999999999996</v>
      </c>
      <c r="N104" s="117">
        <v>8.0000000000000002E-3</v>
      </c>
      <c r="O104" s="117">
        <v>0.2455</v>
      </c>
    </row>
    <row r="105" spans="1:15" x14ac:dyDescent="0.25">
      <c r="A105" s="117" t="s">
        <v>146</v>
      </c>
      <c r="B105" s="117" t="s">
        <v>709</v>
      </c>
      <c r="C105" s="139">
        <v>44651.538888888892</v>
      </c>
      <c r="D105" s="117">
        <v>32525771</v>
      </c>
      <c r="E105" s="117">
        <v>5836296</v>
      </c>
      <c r="F105" s="117">
        <v>1.6299999999999999E-2</v>
      </c>
      <c r="G105" s="117">
        <v>3.5999999999999999E-3</v>
      </c>
      <c r="H105" s="133">
        <f t="shared" si="14"/>
        <v>-6.9942146619462906E-3</v>
      </c>
      <c r="I105" s="117">
        <v>0.87260000000000004</v>
      </c>
      <c r="J105" s="117">
        <v>0.06</v>
      </c>
      <c r="K105" s="127">
        <f t="shared" si="15"/>
        <v>4.3338335968411169E-2</v>
      </c>
      <c r="L105" s="127">
        <v>100.07</v>
      </c>
      <c r="M105" s="127">
        <v>7.6384999999999996</v>
      </c>
      <c r="N105" s="117">
        <v>3.0000000000000001E-3</v>
      </c>
      <c r="O105" s="117">
        <v>0.1069</v>
      </c>
    </row>
    <row r="106" spans="1:15" x14ac:dyDescent="0.25">
      <c r="A106" s="117" t="s">
        <v>147</v>
      </c>
      <c r="B106" s="117" t="s">
        <v>708</v>
      </c>
      <c r="C106" s="139">
        <v>44672.345925925925</v>
      </c>
      <c r="D106" s="117">
        <v>32525931</v>
      </c>
      <c r="E106" s="117">
        <v>5836302</v>
      </c>
      <c r="F106" s="117">
        <v>-0.88680000000000003</v>
      </c>
      <c r="G106" s="117">
        <v>3.0999999999999999E-3</v>
      </c>
      <c r="H106" s="133">
        <f>G106/AVERAGE(F$106:F$122)</f>
        <v>-1.5667736948507548E-2</v>
      </c>
      <c r="I106" s="117">
        <v>4.5834999999999999</v>
      </c>
      <c r="J106" s="117">
        <v>3.9899999999999998E-2</v>
      </c>
      <c r="K106" s="127">
        <f>J106/AVERAGE(I$106:I$122)</f>
        <v>4.4213235159918547E-3</v>
      </c>
      <c r="L106" s="127">
        <v>101.36</v>
      </c>
      <c r="M106" s="127">
        <v>9.1340000000000003</v>
      </c>
      <c r="N106" s="117">
        <v>1.09E-2</v>
      </c>
      <c r="O106" s="117">
        <v>0.36130000000000001</v>
      </c>
    </row>
    <row r="107" spans="1:15" x14ac:dyDescent="0.25">
      <c r="A107" s="117" t="s">
        <v>147</v>
      </c>
      <c r="B107" s="117" t="s">
        <v>708</v>
      </c>
      <c r="C107" s="139">
        <v>44672.352986111109</v>
      </c>
      <c r="D107" s="117">
        <v>32525926</v>
      </c>
      <c r="E107" s="117">
        <v>5836307</v>
      </c>
      <c r="F107" s="117">
        <v>-0.41710000000000003</v>
      </c>
      <c r="G107" s="117">
        <v>3.1199999999999999E-2</v>
      </c>
      <c r="H107" s="133">
        <f t="shared" ref="H107:H122" si="16">G107/AVERAGE(F$106:F$122)</f>
        <v>-0.15768819122368888</v>
      </c>
      <c r="I107" s="117">
        <v>6.1856</v>
      </c>
      <c r="J107" s="117">
        <v>0.54059999999999997</v>
      </c>
      <c r="K107" s="127">
        <f t="shared" ref="K107:K122" si="17">J107/AVERAGE(I$106:I$122)</f>
        <v>5.9903947186596404E-2</v>
      </c>
      <c r="L107" s="127">
        <v>101.3733</v>
      </c>
      <c r="M107" s="127">
        <v>9.4034999999999993</v>
      </c>
      <c r="N107" s="117">
        <v>2.9600000000000001E-2</v>
      </c>
      <c r="O107" s="117">
        <v>0.54479999999999995</v>
      </c>
    </row>
    <row r="108" spans="1:15" x14ac:dyDescent="0.25">
      <c r="A108" s="117" t="s">
        <v>147</v>
      </c>
      <c r="B108" s="117" t="s">
        <v>708</v>
      </c>
      <c r="C108" s="139">
        <v>44672.360011574077</v>
      </c>
      <c r="D108" s="117">
        <v>32525936</v>
      </c>
      <c r="E108" s="117">
        <v>5836307</v>
      </c>
      <c r="F108" s="117">
        <v>-0.58809999999999996</v>
      </c>
      <c r="G108" s="117">
        <v>1.7100000000000001E-2</v>
      </c>
      <c r="H108" s="133">
        <f t="shared" si="16"/>
        <v>-8.6425258651444875E-2</v>
      </c>
      <c r="I108" s="117">
        <v>10.257899999999999</v>
      </c>
      <c r="J108" s="117">
        <v>0.23369999999999999</v>
      </c>
      <c r="K108" s="127">
        <f t="shared" si="17"/>
        <v>2.5896323450809434E-2</v>
      </c>
      <c r="L108" s="127">
        <v>101.3567</v>
      </c>
      <c r="M108" s="127">
        <v>9.0937000000000001</v>
      </c>
      <c r="N108" s="117">
        <v>1.89E-2</v>
      </c>
      <c r="O108" s="117">
        <v>0.45739999999999997</v>
      </c>
    </row>
    <row r="109" spans="1:15" x14ac:dyDescent="0.25">
      <c r="A109" s="117" t="s">
        <v>147</v>
      </c>
      <c r="B109" s="117" t="s">
        <v>708</v>
      </c>
      <c r="C109" s="139">
        <v>44672.3672337963</v>
      </c>
      <c r="D109" s="117">
        <v>32525936</v>
      </c>
      <c r="E109" s="117">
        <v>5836297</v>
      </c>
      <c r="F109" s="117">
        <v>-0.32850000000000001</v>
      </c>
      <c r="G109" s="117">
        <v>6.0000000000000001E-3</v>
      </c>
      <c r="H109" s="133">
        <f t="shared" si="16"/>
        <v>-3.0324652158401709E-2</v>
      </c>
      <c r="I109" s="117">
        <v>11.664300000000001</v>
      </c>
      <c r="J109" s="117">
        <v>0.58720000000000006</v>
      </c>
      <c r="K109" s="127">
        <f t="shared" si="17"/>
        <v>6.5067698460912718E-2</v>
      </c>
      <c r="L109" s="127">
        <v>101.37</v>
      </c>
      <c r="M109" s="127">
        <v>8.3015000000000008</v>
      </c>
      <c r="N109" s="117">
        <v>2.76E-2</v>
      </c>
      <c r="O109" s="117">
        <v>0.45600000000000002</v>
      </c>
    </row>
    <row r="110" spans="1:15" x14ac:dyDescent="0.25">
      <c r="A110" s="117" t="s">
        <v>147</v>
      </c>
      <c r="B110" s="117" t="s">
        <v>708</v>
      </c>
      <c r="C110" s="139">
        <v>44672.374490740738</v>
      </c>
      <c r="D110" s="117">
        <v>32525926</v>
      </c>
      <c r="E110" s="117">
        <v>5836297</v>
      </c>
      <c r="F110" s="117">
        <v>-8.3000000000000001E-3</v>
      </c>
      <c r="G110" s="117">
        <v>6.7999999999999996E-3</v>
      </c>
      <c r="H110" s="133">
        <f t="shared" si="16"/>
        <v>-3.4367939112855267E-2</v>
      </c>
      <c r="I110" s="117">
        <v>4.8404999999999996</v>
      </c>
      <c r="J110" s="117">
        <v>0.1147</v>
      </c>
      <c r="K110" s="127">
        <f t="shared" si="17"/>
        <v>1.2709919982061798E-2</v>
      </c>
      <c r="L110" s="127">
        <v>101.36669999999999</v>
      </c>
      <c r="M110" s="127">
        <v>9.1777999999999995</v>
      </c>
      <c r="N110" s="117">
        <v>2.2800000000000001E-2</v>
      </c>
      <c r="O110" s="117">
        <v>0.44340000000000002</v>
      </c>
    </row>
    <row r="111" spans="1:15" x14ac:dyDescent="0.25">
      <c r="A111" s="117" t="s">
        <v>147</v>
      </c>
      <c r="B111" s="117" t="s">
        <v>708</v>
      </c>
      <c r="C111" s="139">
        <v>44672.384270833332</v>
      </c>
      <c r="D111" s="117">
        <v>32525916</v>
      </c>
      <c r="E111" s="117">
        <v>5836297</v>
      </c>
      <c r="F111" s="117">
        <v>-0.2016</v>
      </c>
      <c r="G111" s="117">
        <v>4.0399999999999998E-2</v>
      </c>
      <c r="H111" s="133">
        <f t="shared" si="16"/>
        <v>-0.20418599119990483</v>
      </c>
      <c r="I111" s="117">
        <v>7.1456</v>
      </c>
      <c r="J111" s="117">
        <v>0.36009999999999998</v>
      </c>
      <c r="K111" s="127">
        <f t="shared" si="17"/>
        <v>3.9902721757109447E-2</v>
      </c>
      <c r="L111" s="127">
        <v>101.35</v>
      </c>
      <c r="M111" s="127">
        <v>9.0418000000000003</v>
      </c>
      <c r="N111" s="117">
        <v>2.2100000000000002E-2</v>
      </c>
      <c r="O111" s="117">
        <v>0.50090000000000001</v>
      </c>
    </row>
    <row r="112" spans="1:15" x14ac:dyDescent="0.25">
      <c r="A112" s="117" t="s">
        <v>147</v>
      </c>
      <c r="B112" s="117" t="s">
        <v>708</v>
      </c>
      <c r="C112" s="139">
        <v>44672.39234953704</v>
      </c>
      <c r="D112" s="117">
        <v>32525916</v>
      </c>
      <c r="E112" s="117">
        <v>5836307</v>
      </c>
      <c r="F112" s="117">
        <v>-5.62E-2</v>
      </c>
      <c r="G112" s="117">
        <v>1.7999999999999999E-2</v>
      </c>
      <c r="H112" s="133">
        <f t="shared" si="16"/>
        <v>-9.097395647520512E-2</v>
      </c>
      <c r="I112" s="117">
        <v>7.4516999999999998</v>
      </c>
      <c r="J112" s="117">
        <v>0.3896</v>
      </c>
      <c r="K112" s="127">
        <f t="shared" si="17"/>
        <v>4.3171620096000667E-2</v>
      </c>
      <c r="L112" s="127">
        <v>101.35</v>
      </c>
      <c r="M112" s="127">
        <v>9.0996000000000006</v>
      </c>
      <c r="N112" s="117">
        <v>2.47E-2</v>
      </c>
      <c r="O112" s="117">
        <v>0.51060000000000005</v>
      </c>
    </row>
    <row r="113" spans="1:15" x14ac:dyDescent="0.25">
      <c r="A113" s="117" t="s">
        <v>147</v>
      </c>
      <c r="B113" s="117" t="s">
        <v>708</v>
      </c>
      <c r="C113" s="139">
        <v>44672.399918981479</v>
      </c>
      <c r="D113" s="117">
        <v>32525916</v>
      </c>
      <c r="E113" s="117">
        <v>5836317</v>
      </c>
      <c r="F113" s="117">
        <v>-0.2535</v>
      </c>
      <c r="G113" s="117">
        <v>1.77E-2</v>
      </c>
      <c r="H113" s="133">
        <f t="shared" si="16"/>
        <v>-8.9457723867285052E-2</v>
      </c>
      <c r="I113" s="117">
        <v>10.8398</v>
      </c>
      <c r="J113" s="117">
        <v>0.1268</v>
      </c>
      <c r="K113" s="127">
        <f t="shared" si="17"/>
        <v>1.4050722351573113E-2</v>
      </c>
      <c r="L113" s="127">
        <v>101.35</v>
      </c>
      <c r="M113" s="127">
        <v>9.2913999999999994</v>
      </c>
      <c r="N113" s="117">
        <v>3.0200000000000001E-2</v>
      </c>
      <c r="O113" s="117">
        <v>0.59850000000000003</v>
      </c>
    </row>
    <row r="114" spans="1:15" x14ac:dyDescent="0.25">
      <c r="A114" s="117" t="s">
        <v>147</v>
      </c>
      <c r="B114" s="117" t="s">
        <v>708</v>
      </c>
      <c r="C114" s="139">
        <v>44672.407210648147</v>
      </c>
      <c r="D114" s="117">
        <v>32525926</v>
      </c>
      <c r="E114" s="117">
        <v>5836317</v>
      </c>
      <c r="F114" s="117">
        <v>-1.163</v>
      </c>
      <c r="G114" s="117">
        <v>8.6E-3</v>
      </c>
      <c r="H114" s="133">
        <f t="shared" si="16"/>
        <v>-4.3465334760375784E-2</v>
      </c>
      <c r="I114" s="117">
        <v>8.1594999999999995</v>
      </c>
      <c r="J114" s="117">
        <v>0.1641</v>
      </c>
      <c r="K114" s="127">
        <f t="shared" si="17"/>
        <v>1.8183939573289808E-2</v>
      </c>
      <c r="L114" s="127">
        <v>101.3567</v>
      </c>
      <c r="M114" s="127">
        <v>9.4179999999999993</v>
      </c>
      <c r="N114" s="117">
        <v>2.6499999999999999E-2</v>
      </c>
      <c r="O114" s="117">
        <v>0.43099999999999999</v>
      </c>
    </row>
    <row r="115" spans="1:15" x14ac:dyDescent="0.25">
      <c r="A115" s="117" t="s">
        <v>147</v>
      </c>
      <c r="B115" s="117" t="s">
        <v>708</v>
      </c>
      <c r="C115" s="139">
        <v>44672.414502314816</v>
      </c>
      <c r="D115" s="117">
        <v>32525936</v>
      </c>
      <c r="E115" s="117">
        <v>5836317</v>
      </c>
      <c r="F115" s="117">
        <v>-0.23250000000000001</v>
      </c>
      <c r="G115" s="117">
        <v>2.3E-3</v>
      </c>
      <c r="H115" s="133">
        <f t="shared" si="16"/>
        <v>-1.1624449994053989E-2</v>
      </c>
      <c r="I115" s="117">
        <v>7.7214</v>
      </c>
      <c r="J115" s="117">
        <v>0.30009999999999998</v>
      </c>
      <c r="K115" s="127">
        <f t="shared" si="17"/>
        <v>3.3254114966144249E-2</v>
      </c>
      <c r="L115" s="127">
        <v>101.3533</v>
      </c>
      <c r="M115" s="127">
        <v>9.5166000000000004</v>
      </c>
      <c r="N115" s="117">
        <v>3.44E-2</v>
      </c>
      <c r="O115" s="117">
        <v>0.53779999999999994</v>
      </c>
    </row>
    <row r="116" spans="1:15" x14ac:dyDescent="0.25">
      <c r="A116" s="117" t="s">
        <v>147</v>
      </c>
      <c r="B116" s="117" t="s">
        <v>708</v>
      </c>
      <c r="C116" s="139">
        <v>44672.422025462962</v>
      </c>
      <c r="D116" s="117">
        <v>32525946</v>
      </c>
      <c r="E116" s="117">
        <v>5836317</v>
      </c>
      <c r="F116" s="117">
        <v>-7.9699999999999993E-2</v>
      </c>
      <c r="G116" s="117">
        <v>3.2199999999999999E-2</v>
      </c>
      <c r="H116" s="133">
        <f t="shared" si="16"/>
        <v>-0.16274229991675584</v>
      </c>
      <c r="I116" s="117">
        <v>10.420400000000001</v>
      </c>
      <c r="J116" s="117">
        <v>0.19350000000000001</v>
      </c>
      <c r="K116" s="127">
        <f t="shared" si="17"/>
        <v>2.1441756900862755E-2</v>
      </c>
      <c r="L116" s="127">
        <v>101.3433</v>
      </c>
      <c r="M116" s="127">
        <v>8.9463000000000008</v>
      </c>
      <c r="N116" s="117">
        <v>2.69E-2</v>
      </c>
      <c r="O116" s="117">
        <v>0.55000000000000004</v>
      </c>
    </row>
    <row r="117" spans="1:15" x14ac:dyDescent="0.25">
      <c r="A117" s="117" t="s">
        <v>147</v>
      </c>
      <c r="B117" s="117" t="s">
        <v>708</v>
      </c>
      <c r="C117" s="139">
        <v>44672.4296412037</v>
      </c>
      <c r="D117" s="117">
        <v>32525946</v>
      </c>
      <c r="E117" s="117">
        <v>5836307</v>
      </c>
      <c r="F117" s="117">
        <v>-3.3500000000000002E-2</v>
      </c>
      <c r="G117" s="117">
        <v>5.0000000000000001E-3</v>
      </c>
      <c r="H117" s="133">
        <f t="shared" si="16"/>
        <v>-2.527054346533476E-2</v>
      </c>
      <c r="I117" s="117">
        <v>10.1913</v>
      </c>
      <c r="J117" s="117">
        <v>0.27700000000000002</v>
      </c>
      <c r="K117" s="127">
        <f t="shared" si="17"/>
        <v>3.0694401351622654E-2</v>
      </c>
      <c r="L117" s="127">
        <v>101.3433</v>
      </c>
      <c r="M117" s="127">
        <v>8.4108999999999998</v>
      </c>
      <c r="N117" s="117">
        <v>1.66E-2</v>
      </c>
      <c r="O117" s="117">
        <v>0.30930000000000002</v>
      </c>
    </row>
    <row r="118" spans="1:15" x14ac:dyDescent="0.25">
      <c r="A118" s="117" t="s">
        <v>147</v>
      </c>
      <c r="B118" s="117" t="s">
        <v>708</v>
      </c>
      <c r="C118" s="139">
        <v>44672.437476851854</v>
      </c>
      <c r="D118" s="117">
        <v>32525946</v>
      </c>
      <c r="E118" s="117">
        <v>5836297</v>
      </c>
      <c r="F118" s="117">
        <v>-0.32490000000000002</v>
      </c>
      <c r="G118" s="117">
        <v>4.4000000000000003E-3</v>
      </c>
      <c r="H118" s="133">
        <f t="shared" si="16"/>
        <v>-2.223807824949459E-2</v>
      </c>
      <c r="I118" s="117">
        <v>13.2843</v>
      </c>
      <c r="J118" s="117">
        <v>6.7500000000000004E-2</v>
      </c>
      <c r="K118" s="127">
        <f t="shared" si="17"/>
        <v>7.4796826398358454E-3</v>
      </c>
      <c r="L118" s="127">
        <v>101.33</v>
      </c>
      <c r="M118" s="127">
        <v>8.9888999999999992</v>
      </c>
      <c r="N118" s="117">
        <v>3.0499999999999999E-2</v>
      </c>
      <c r="O118" s="117">
        <v>0.4879</v>
      </c>
    </row>
    <row r="119" spans="1:15" x14ac:dyDescent="0.25">
      <c r="A119" s="117" t="s">
        <v>147</v>
      </c>
      <c r="B119" s="117" t="s">
        <v>708</v>
      </c>
      <c r="C119" s="139">
        <v>44672.447800925926</v>
      </c>
      <c r="D119" s="117">
        <v>32525946</v>
      </c>
      <c r="E119" s="117">
        <v>5836287</v>
      </c>
      <c r="F119" s="117">
        <v>0.68589999999999995</v>
      </c>
      <c r="G119" s="117">
        <v>8.9499999999999996E-2</v>
      </c>
      <c r="H119" s="133">
        <f t="shared" si="16"/>
        <v>-0.45234272802949216</v>
      </c>
      <c r="I119" s="117">
        <v>9.2765000000000004</v>
      </c>
      <c r="J119" s="117">
        <v>0.7</v>
      </c>
      <c r="K119" s="127">
        <f t="shared" si="17"/>
        <v>7.7567079227927271E-2</v>
      </c>
      <c r="L119" s="127">
        <v>101.3133</v>
      </c>
      <c r="M119" s="127">
        <v>9.3089999999999993</v>
      </c>
      <c r="N119" s="117">
        <v>3.1099999999999999E-2</v>
      </c>
      <c r="O119" s="117">
        <v>0.51300000000000001</v>
      </c>
    </row>
    <row r="120" spans="1:15" x14ac:dyDescent="0.25">
      <c r="A120" s="117" t="s">
        <v>147</v>
      </c>
      <c r="B120" s="117" t="s">
        <v>708</v>
      </c>
      <c r="C120" s="139">
        <v>44672.456006944441</v>
      </c>
      <c r="D120" s="117">
        <v>32525936</v>
      </c>
      <c r="E120" s="117">
        <v>5836287</v>
      </c>
      <c r="F120" s="117">
        <v>0.1497</v>
      </c>
      <c r="G120" s="117">
        <v>1.12E-2</v>
      </c>
      <c r="H120" s="133">
        <f t="shared" si="16"/>
        <v>-5.660601736234986E-2</v>
      </c>
      <c r="I120" s="117">
        <v>10.1083</v>
      </c>
      <c r="J120" s="117">
        <v>0.1193</v>
      </c>
      <c r="K120" s="127">
        <f t="shared" si="17"/>
        <v>1.3219646502702463E-2</v>
      </c>
      <c r="L120" s="127">
        <v>101.2967</v>
      </c>
      <c r="M120" s="127">
        <v>9.2652999999999999</v>
      </c>
      <c r="N120" s="117">
        <v>2.23E-2</v>
      </c>
      <c r="O120" s="117">
        <v>0.38340000000000002</v>
      </c>
    </row>
    <row r="121" spans="1:15" x14ac:dyDescent="0.25">
      <c r="A121" s="117" t="s">
        <v>147</v>
      </c>
      <c r="B121" s="117" t="s">
        <v>708</v>
      </c>
      <c r="C121" s="139">
        <v>44672.463402777779</v>
      </c>
      <c r="D121" s="117">
        <v>32525926</v>
      </c>
      <c r="E121" s="117">
        <v>5836287</v>
      </c>
      <c r="F121" s="117">
        <v>0.29859999999999998</v>
      </c>
      <c r="G121" s="117">
        <v>8.9999999999999993E-3</v>
      </c>
      <c r="H121" s="133">
        <f t="shared" si="16"/>
        <v>-4.548697823760256E-2</v>
      </c>
      <c r="I121" s="117">
        <v>10.385999999999999</v>
      </c>
      <c r="J121" s="117">
        <v>0.9879</v>
      </c>
      <c r="K121" s="127">
        <f t="shared" si="17"/>
        <v>0.10946931081324193</v>
      </c>
      <c r="L121" s="127">
        <v>101.2833</v>
      </c>
      <c r="M121" s="127">
        <v>9.1791</v>
      </c>
      <c r="N121" s="117">
        <v>2.1000000000000001E-2</v>
      </c>
      <c r="O121" s="117">
        <v>0.41539999999999999</v>
      </c>
    </row>
    <row r="122" spans="1:15" x14ac:dyDescent="0.25">
      <c r="A122" s="117" t="s">
        <v>147</v>
      </c>
      <c r="B122" s="117" t="s">
        <v>708</v>
      </c>
      <c r="C122" s="139">
        <v>44672.473495370374</v>
      </c>
      <c r="D122" s="117">
        <v>32525916</v>
      </c>
      <c r="E122" s="117">
        <v>5836287</v>
      </c>
      <c r="F122" s="117">
        <v>7.5899999999999995E-2</v>
      </c>
      <c r="G122" s="117">
        <v>1.6899999999999998E-2</v>
      </c>
      <c r="H122" s="133">
        <f t="shared" si="16"/>
        <v>-8.5414436912831473E-2</v>
      </c>
      <c r="I122" s="117">
        <v>10.898999999999999</v>
      </c>
      <c r="J122" s="117">
        <v>0.53969999999999996</v>
      </c>
      <c r="K122" s="127">
        <f t="shared" si="17"/>
        <v>5.9804218084731922E-2</v>
      </c>
      <c r="L122" s="127">
        <v>101.29</v>
      </c>
      <c r="M122" s="127">
        <v>9.3402999999999992</v>
      </c>
      <c r="N122" s="117">
        <v>2.41E-2</v>
      </c>
      <c r="O122" s="117">
        <v>0.4143</v>
      </c>
    </row>
    <row r="123" spans="1:15" x14ac:dyDescent="0.25">
      <c r="A123" s="117" t="s">
        <v>147</v>
      </c>
      <c r="B123" s="117" t="s">
        <v>709</v>
      </c>
      <c r="C123" s="139">
        <v>44672.483298611114</v>
      </c>
      <c r="D123" s="117">
        <v>32525916</v>
      </c>
      <c r="E123" s="117">
        <v>5836359</v>
      </c>
      <c r="F123" s="117">
        <v>-9.9500000000000005E-2</v>
      </c>
      <c r="G123" s="117">
        <v>2.5399999999999999E-2</v>
      </c>
      <c r="H123" s="133">
        <f>G123/AVERAGE(F$123:F$131)</f>
        <v>-0.25714285714285717</v>
      </c>
      <c r="I123" s="117">
        <v>10.3116</v>
      </c>
      <c r="J123" s="117">
        <v>0.87790000000000001</v>
      </c>
      <c r="K123" s="127">
        <f>J123/AVERAGE(I$123:I$131)</f>
        <v>0.11198688093341536</v>
      </c>
      <c r="L123" s="127">
        <v>101.28</v>
      </c>
      <c r="M123" s="127">
        <v>9.3491999999999997</v>
      </c>
      <c r="N123" s="117">
        <v>2.3300000000000001E-2</v>
      </c>
      <c r="O123" s="117">
        <v>0.45179999999999998</v>
      </c>
    </row>
    <row r="124" spans="1:15" x14ac:dyDescent="0.25">
      <c r="A124" s="117" t="s">
        <v>147</v>
      </c>
      <c r="B124" s="117" t="s">
        <v>709</v>
      </c>
      <c r="C124" s="139">
        <v>44672.490914351853</v>
      </c>
      <c r="D124" s="117">
        <v>32525926</v>
      </c>
      <c r="E124" s="117">
        <v>5836359</v>
      </c>
      <c r="F124" s="117">
        <v>-4.0399999999999998E-2</v>
      </c>
      <c r="G124" s="117">
        <v>9.1999999999999998E-3</v>
      </c>
      <c r="H124" s="133">
        <f t="shared" ref="H124:H131" si="18">G124/AVERAGE(F$123:F$131)</f>
        <v>-9.3138357705286848E-2</v>
      </c>
      <c r="I124" s="117">
        <v>7.5498000000000003</v>
      </c>
      <c r="J124" s="117">
        <v>0.27539999999999998</v>
      </c>
      <c r="K124" s="127">
        <f t="shared" ref="K124:K131" si="19">J124/AVERAGE(I$123:I$131)</f>
        <v>3.513063789618702E-2</v>
      </c>
      <c r="L124" s="127">
        <v>101.27670000000001</v>
      </c>
      <c r="M124" s="127">
        <v>9.0266999999999999</v>
      </c>
      <c r="N124" s="117">
        <v>2.1999999999999999E-2</v>
      </c>
      <c r="O124" s="117">
        <v>0.40789999999999998</v>
      </c>
    </row>
    <row r="125" spans="1:15" x14ac:dyDescent="0.25">
      <c r="A125" s="117" t="s">
        <v>147</v>
      </c>
      <c r="B125" s="117" t="s">
        <v>709</v>
      </c>
      <c r="C125" s="139">
        <v>44672.498043981483</v>
      </c>
      <c r="D125" s="117">
        <v>32525926</v>
      </c>
      <c r="E125" s="117">
        <v>5836349</v>
      </c>
      <c r="F125" s="117">
        <v>-7.6399999999999996E-2</v>
      </c>
      <c r="G125" s="117">
        <v>2.0400000000000001E-2</v>
      </c>
      <c r="H125" s="133">
        <f t="shared" si="18"/>
        <v>-0.2065241844769404</v>
      </c>
      <c r="I125" s="117">
        <v>11.243600000000001</v>
      </c>
      <c r="J125" s="117">
        <v>0.42570000000000002</v>
      </c>
      <c r="K125" s="127">
        <f t="shared" si="19"/>
        <v>5.4303240931034197E-2</v>
      </c>
      <c r="L125" s="127">
        <v>101.27</v>
      </c>
      <c r="M125" s="127">
        <v>8.5661000000000005</v>
      </c>
      <c r="N125" s="117">
        <v>2.8299999999999999E-2</v>
      </c>
      <c r="O125" s="117">
        <v>0.54800000000000004</v>
      </c>
    </row>
    <row r="126" spans="1:15" x14ac:dyDescent="0.25">
      <c r="A126" s="117" t="s">
        <v>147</v>
      </c>
      <c r="B126" s="117" t="s">
        <v>709</v>
      </c>
      <c r="C126" s="139">
        <v>44672.505486111113</v>
      </c>
      <c r="D126" s="117">
        <v>32525916</v>
      </c>
      <c r="E126" s="117">
        <v>5836349</v>
      </c>
      <c r="F126" s="117">
        <v>-0.13980000000000001</v>
      </c>
      <c r="G126" s="117">
        <v>2.3300000000000001E-2</v>
      </c>
      <c r="H126" s="133">
        <f t="shared" si="18"/>
        <v>-0.23588301462317213</v>
      </c>
      <c r="I126" s="117">
        <v>12.2075</v>
      </c>
      <c r="J126" s="117">
        <v>0.83240000000000003</v>
      </c>
      <c r="K126" s="127">
        <f t="shared" si="19"/>
        <v>0.10618279950902716</v>
      </c>
      <c r="L126" s="127">
        <v>101.2533</v>
      </c>
      <c r="M126" s="127">
        <v>9.2783999999999995</v>
      </c>
      <c r="N126" s="117">
        <v>2.8500000000000001E-2</v>
      </c>
      <c r="O126" s="117">
        <v>0.50519999999999998</v>
      </c>
    </row>
    <row r="127" spans="1:15" x14ac:dyDescent="0.25">
      <c r="A127" s="117" t="s">
        <v>147</v>
      </c>
      <c r="B127" s="117" t="s">
        <v>709</v>
      </c>
      <c r="C127" s="139">
        <v>44672.512465277781</v>
      </c>
      <c r="D127" s="117">
        <v>32525906</v>
      </c>
      <c r="E127" s="117">
        <v>5836349</v>
      </c>
      <c r="F127" s="117">
        <v>-7.7799999999999994E-2</v>
      </c>
      <c r="G127" s="117">
        <v>3.1600000000000003E-2</v>
      </c>
      <c r="H127" s="133">
        <f t="shared" si="18"/>
        <v>-0.31991001124859397</v>
      </c>
      <c r="I127" s="117">
        <v>4.9329999999999998</v>
      </c>
      <c r="J127" s="117">
        <v>0.1115</v>
      </c>
      <c r="K127" s="127">
        <f t="shared" si="19"/>
        <v>1.4223188545478769E-2</v>
      </c>
      <c r="L127" s="127">
        <v>101.25</v>
      </c>
      <c r="M127" s="127">
        <v>9.1561000000000003</v>
      </c>
      <c r="N127" s="117">
        <v>2.5899999999999999E-2</v>
      </c>
      <c r="O127" s="117">
        <v>0.48899999999999999</v>
      </c>
    </row>
    <row r="128" spans="1:15" x14ac:dyDescent="0.25">
      <c r="A128" s="117" t="s">
        <v>147</v>
      </c>
      <c r="B128" s="117" t="s">
        <v>709</v>
      </c>
      <c r="C128" s="139">
        <v>44672.519745370373</v>
      </c>
      <c r="D128" s="117">
        <v>32525906</v>
      </c>
      <c r="E128" s="117">
        <v>5836359</v>
      </c>
      <c r="F128" s="117">
        <v>-0.1716</v>
      </c>
      <c r="G128" s="117">
        <v>3.7400000000000003E-2</v>
      </c>
      <c r="H128" s="133">
        <f t="shared" si="18"/>
        <v>-0.37862767154105742</v>
      </c>
      <c r="I128" s="117">
        <v>2.3008999999999999</v>
      </c>
      <c r="J128" s="117">
        <v>9.1399999999999995E-2</v>
      </c>
      <c r="K128" s="127">
        <f t="shared" si="19"/>
        <v>1.1659187740419368E-2</v>
      </c>
      <c r="L128" s="127">
        <v>101.2433</v>
      </c>
      <c r="M128" s="127">
        <v>8.8635999999999999</v>
      </c>
      <c r="N128" s="117">
        <v>2.9700000000000001E-2</v>
      </c>
      <c r="O128" s="117">
        <v>0.53139999999999998</v>
      </c>
    </row>
    <row r="129" spans="1:15" x14ac:dyDescent="0.25">
      <c r="A129" s="117" t="s">
        <v>147</v>
      </c>
      <c r="B129" s="117" t="s">
        <v>709</v>
      </c>
      <c r="C129" s="139">
        <v>44672.527222222219</v>
      </c>
      <c r="D129" s="117">
        <v>32525906</v>
      </c>
      <c r="E129" s="117">
        <v>5836369</v>
      </c>
      <c r="F129" s="117">
        <v>-0.1113</v>
      </c>
      <c r="G129" s="117">
        <v>3.2000000000000001E-2</v>
      </c>
      <c r="H129" s="133">
        <f t="shared" si="18"/>
        <v>-0.32395950506186733</v>
      </c>
      <c r="I129" s="117">
        <v>6.2061999999999999</v>
      </c>
      <c r="J129" s="117">
        <v>0.34329999999999999</v>
      </c>
      <c r="K129" s="127">
        <f t="shared" si="19"/>
        <v>4.379211325258172E-2</v>
      </c>
      <c r="L129" s="127">
        <v>101.23</v>
      </c>
      <c r="M129" s="127">
        <v>9.9407999999999994</v>
      </c>
      <c r="N129" s="117">
        <v>2.69E-2</v>
      </c>
      <c r="O129" s="117">
        <v>0.47010000000000002</v>
      </c>
    </row>
    <row r="130" spans="1:15" x14ac:dyDescent="0.25">
      <c r="A130" s="117" t="s">
        <v>147</v>
      </c>
      <c r="B130" s="117" t="s">
        <v>709</v>
      </c>
      <c r="C130" s="139">
        <v>44672.534432870372</v>
      </c>
      <c r="D130" s="117">
        <v>32525916</v>
      </c>
      <c r="E130" s="117">
        <v>5836369</v>
      </c>
      <c r="F130" s="117">
        <v>-0.10050000000000001</v>
      </c>
      <c r="G130" s="117">
        <v>3.7600000000000001E-2</v>
      </c>
      <c r="H130" s="133">
        <f t="shared" si="18"/>
        <v>-0.3806524184476941</v>
      </c>
      <c r="I130" s="117">
        <v>7.9337</v>
      </c>
      <c r="J130" s="117">
        <v>0.18290000000000001</v>
      </c>
      <c r="K130" s="127">
        <f t="shared" si="19"/>
        <v>2.333113170374948E-2</v>
      </c>
      <c r="L130" s="127">
        <v>101.22</v>
      </c>
      <c r="M130" s="127">
        <v>10.315200000000001</v>
      </c>
      <c r="N130" s="117">
        <v>0.02</v>
      </c>
      <c r="O130" s="117">
        <v>0.29859999999999998</v>
      </c>
    </row>
    <row r="131" spans="1:15" x14ac:dyDescent="0.25">
      <c r="A131" s="117" t="s">
        <v>147</v>
      </c>
      <c r="B131" s="117" t="s">
        <v>709</v>
      </c>
      <c r="C131" s="139">
        <v>44672.542060185187</v>
      </c>
      <c r="D131" s="117">
        <v>32525926</v>
      </c>
      <c r="E131" s="117">
        <v>5836369</v>
      </c>
      <c r="F131" s="117">
        <v>-7.17E-2</v>
      </c>
      <c r="G131" s="117">
        <v>3.2899999999999999E-2</v>
      </c>
      <c r="H131" s="133">
        <f t="shared" si="18"/>
        <v>-0.33307086614173231</v>
      </c>
      <c r="I131" s="117">
        <v>7.8674999999999997</v>
      </c>
      <c r="J131" s="117">
        <v>0.27389999999999998</v>
      </c>
      <c r="K131" s="127">
        <f t="shared" si="19"/>
        <v>3.4939294552525875E-2</v>
      </c>
      <c r="L131" s="127">
        <v>101.21</v>
      </c>
      <c r="M131" s="127">
        <v>10.2064</v>
      </c>
      <c r="N131" s="117">
        <v>2.0299999999999999E-2</v>
      </c>
      <c r="O131" s="117">
        <v>0.35830000000000001</v>
      </c>
    </row>
    <row r="132" spans="1:15" x14ac:dyDescent="0.25">
      <c r="A132" s="117" t="s">
        <v>148</v>
      </c>
      <c r="B132" s="117" t="s">
        <v>708</v>
      </c>
      <c r="C132" s="139">
        <v>44671.363020833334</v>
      </c>
      <c r="D132" s="117">
        <v>32525685.780000001</v>
      </c>
      <c r="E132" s="117">
        <v>5836374.4800000004</v>
      </c>
      <c r="F132" s="117">
        <v>-0.25790000000000002</v>
      </c>
      <c r="G132" s="117">
        <v>3.2000000000000002E-3</v>
      </c>
      <c r="H132" s="133">
        <f>G132/AVERAGE(F$132:F$148)</f>
        <v>1.2608426090634652E-4</v>
      </c>
      <c r="I132" s="117">
        <v>0.95550000000000002</v>
      </c>
      <c r="J132" s="117">
        <v>6.1100000000000002E-2</v>
      </c>
      <c r="K132" s="127">
        <f>J132/AVERAGE(I$132:I$148)</f>
        <v>2.5343232817619975E-2</v>
      </c>
      <c r="L132" s="127">
        <v>101.7867</v>
      </c>
      <c r="M132" s="127">
        <v>10.864000000000001</v>
      </c>
      <c r="N132" s="117">
        <v>6.7000000000000002E-3</v>
      </c>
      <c r="O132" s="117">
        <v>0.22739999999999999</v>
      </c>
    </row>
    <row r="133" spans="1:15" x14ac:dyDescent="0.25">
      <c r="A133" s="117" t="s">
        <v>148</v>
      </c>
      <c r="B133" s="117" t="s">
        <v>708</v>
      </c>
      <c r="C133" s="139">
        <v>44671.370104166665</v>
      </c>
      <c r="D133" s="117">
        <v>32525681.68</v>
      </c>
      <c r="E133" s="117">
        <v>5836380.2800000003</v>
      </c>
      <c r="F133" s="117">
        <v>0.38890000000000002</v>
      </c>
      <c r="G133" s="117">
        <v>5.0000000000000001E-3</v>
      </c>
      <c r="H133" s="133">
        <f t="shared" ref="H133:H148" si="20">G133/AVERAGE(F$132:F$148)</f>
        <v>1.9700665766616643E-4</v>
      </c>
      <c r="I133" s="117">
        <v>5.4801000000000002</v>
      </c>
      <c r="J133" s="117">
        <v>0.1138</v>
      </c>
      <c r="K133" s="127">
        <f t="shared" ref="K133:K148" si="21">J133/AVERAGE(I$132:I$148)</f>
        <v>4.7202289601393665E-2</v>
      </c>
      <c r="L133" s="127">
        <v>101.78</v>
      </c>
      <c r="M133" s="127">
        <v>10.8575</v>
      </c>
      <c r="N133" s="117">
        <v>4.8999999999999998E-3</v>
      </c>
      <c r="O133" s="117">
        <v>0.16800000000000001</v>
      </c>
    </row>
    <row r="134" spans="1:15" x14ac:dyDescent="0.25">
      <c r="A134" s="117" t="s">
        <v>148</v>
      </c>
      <c r="B134" s="117" t="s">
        <v>708</v>
      </c>
      <c r="C134" s="139">
        <v>44671.377604166664</v>
      </c>
      <c r="D134" s="117">
        <v>32525691.59</v>
      </c>
      <c r="E134" s="117">
        <v>5836378.5499999998</v>
      </c>
      <c r="F134" s="117">
        <v>0.6774</v>
      </c>
      <c r="G134" s="117">
        <v>4.3799999999999999E-2</v>
      </c>
      <c r="H134" s="133">
        <f t="shared" si="20"/>
        <v>1.7257783211556178E-3</v>
      </c>
      <c r="I134" s="117">
        <v>1.5911</v>
      </c>
      <c r="J134" s="117">
        <v>0.1022</v>
      </c>
      <c r="K134" s="127">
        <f t="shared" si="21"/>
        <v>4.2390808411796418E-2</v>
      </c>
      <c r="L134" s="127">
        <v>101.7867</v>
      </c>
      <c r="M134" s="127">
        <v>9.5175999999999998</v>
      </c>
      <c r="N134" s="117">
        <v>1.0200000000000001E-2</v>
      </c>
      <c r="O134" s="117">
        <v>0.31169999999999998</v>
      </c>
    </row>
    <row r="135" spans="1:15" x14ac:dyDescent="0.25">
      <c r="A135" s="117" t="s">
        <v>148</v>
      </c>
      <c r="B135" s="117" t="s">
        <v>708</v>
      </c>
      <c r="C135" s="139">
        <v>44671.384722222225</v>
      </c>
      <c r="D135" s="117">
        <v>32525689.879999999</v>
      </c>
      <c r="E135" s="117">
        <v>5836368.6699999999</v>
      </c>
      <c r="F135" s="117">
        <v>-0.28670000000000001</v>
      </c>
      <c r="G135" s="117">
        <v>1.6E-2</v>
      </c>
      <c r="H135" s="133">
        <f t="shared" si="20"/>
        <v>6.3042130453173255E-4</v>
      </c>
      <c r="I135" s="117">
        <v>1.2085999999999999</v>
      </c>
      <c r="J135" s="117">
        <v>7.51E-2</v>
      </c>
      <c r="K135" s="127">
        <f t="shared" si="21"/>
        <v>3.1150192874030442E-2</v>
      </c>
      <c r="L135" s="127">
        <v>101.79</v>
      </c>
      <c r="M135" s="127">
        <v>8.8444000000000003</v>
      </c>
      <c r="N135" s="117">
        <v>7.0000000000000001E-3</v>
      </c>
      <c r="O135" s="117">
        <v>0.27129999999999999</v>
      </c>
    </row>
    <row r="136" spans="1:15" x14ac:dyDescent="0.25">
      <c r="A136" s="117" t="s">
        <v>148</v>
      </c>
      <c r="B136" s="117" t="s">
        <v>708</v>
      </c>
      <c r="C136" s="139">
        <v>44671.392800925925</v>
      </c>
      <c r="D136" s="117">
        <v>32525679.969999999</v>
      </c>
      <c r="E136" s="117">
        <v>5836370.4100000001</v>
      </c>
      <c r="F136" s="117">
        <v>0</v>
      </c>
      <c r="G136" s="117">
        <v>6.0000000000000001E-3</v>
      </c>
      <c r="H136" s="133">
        <f t="shared" si="20"/>
        <v>2.3640798919939972E-4</v>
      </c>
      <c r="I136" s="117">
        <v>2.3727</v>
      </c>
      <c r="J136" s="117">
        <v>3.6799999999999999E-2</v>
      </c>
      <c r="K136" s="127">
        <f t="shared" si="21"/>
        <v>1.5264009291136088E-2</v>
      </c>
      <c r="L136" s="127">
        <v>101.7567</v>
      </c>
      <c r="M136" s="127">
        <v>9.9757999999999996</v>
      </c>
      <c r="N136" s="117">
        <v>1.1599999999999999E-2</v>
      </c>
      <c r="O136" s="117">
        <v>0.30980000000000002</v>
      </c>
    </row>
    <row r="137" spans="1:15" x14ac:dyDescent="0.25">
      <c r="A137" s="117" t="s">
        <v>148</v>
      </c>
      <c r="B137" s="117" t="s">
        <v>708</v>
      </c>
      <c r="C137" s="139">
        <v>44671.400752314818</v>
      </c>
      <c r="D137" s="117">
        <v>32525670.16</v>
      </c>
      <c r="E137" s="117">
        <v>5836372.0999999996</v>
      </c>
      <c r="F137" s="117">
        <v>160.0692</v>
      </c>
      <c r="G137" s="117">
        <v>10.676500000000001</v>
      </c>
      <c r="H137" s="133">
        <f t="shared" si="20"/>
        <v>0.42066831611456523</v>
      </c>
      <c r="I137" s="117">
        <v>4.8166000000000002</v>
      </c>
      <c r="J137" s="117">
        <v>0.13070000000000001</v>
      </c>
      <c r="K137" s="127">
        <f t="shared" si="21"/>
        <v>5.4212119955203447E-2</v>
      </c>
      <c r="L137" s="127">
        <v>101.7567</v>
      </c>
      <c r="M137" s="127">
        <v>10.0616</v>
      </c>
      <c r="N137" s="117">
        <v>6.0000000000000001E-3</v>
      </c>
      <c r="O137" s="117">
        <v>0.19220000000000001</v>
      </c>
    </row>
    <row r="138" spans="1:15" x14ac:dyDescent="0.25">
      <c r="A138" s="117" t="s">
        <v>148</v>
      </c>
      <c r="B138" s="117" t="s">
        <v>708</v>
      </c>
      <c r="C138" s="139">
        <v>44671.408819444441</v>
      </c>
      <c r="D138" s="117">
        <v>32525671.890000001</v>
      </c>
      <c r="E138" s="117">
        <v>5836381.9400000004</v>
      </c>
      <c r="F138" s="117">
        <v>40.806600000000003</v>
      </c>
      <c r="G138" s="117">
        <v>1.0887</v>
      </c>
      <c r="H138" s="133">
        <f t="shared" si="20"/>
        <v>4.2896229640231077E-2</v>
      </c>
      <c r="I138" s="117">
        <v>4.0815000000000001</v>
      </c>
      <c r="J138" s="117">
        <v>1.37E-2</v>
      </c>
      <c r="K138" s="127">
        <f t="shared" si="21"/>
        <v>5.6825251980588158E-3</v>
      </c>
      <c r="L138" s="127">
        <v>101.7633</v>
      </c>
      <c r="M138" s="127">
        <v>10.679399999999999</v>
      </c>
      <c r="N138" s="117">
        <v>1.2E-2</v>
      </c>
      <c r="O138" s="117">
        <v>0.30599999999999999</v>
      </c>
    </row>
    <row r="139" spans="1:15" x14ac:dyDescent="0.25">
      <c r="A139" s="117" t="s">
        <v>148</v>
      </c>
      <c r="B139" s="117" t="s">
        <v>708</v>
      </c>
      <c r="C139" s="139">
        <v>44671.41678240741</v>
      </c>
      <c r="D139" s="117">
        <v>32525673.620000001</v>
      </c>
      <c r="E139" s="117">
        <v>5836391.7800000003</v>
      </c>
      <c r="F139" s="117">
        <v>86.202100000000002</v>
      </c>
      <c r="G139" s="117">
        <v>6.8296999999999999</v>
      </c>
      <c r="H139" s="133">
        <f t="shared" si="20"/>
        <v>0.26909927397252337</v>
      </c>
      <c r="I139" s="117">
        <v>2.2008000000000001</v>
      </c>
      <c r="J139" s="117">
        <v>6.8900000000000003E-2</v>
      </c>
      <c r="K139" s="127">
        <f t="shared" si="21"/>
        <v>2.8578539134762951E-2</v>
      </c>
      <c r="L139" s="127">
        <v>101.75</v>
      </c>
      <c r="M139" s="127">
        <v>10.039199999999999</v>
      </c>
      <c r="N139" s="117">
        <v>1.3899999999999999E-2</v>
      </c>
      <c r="O139" s="117">
        <v>0.31209999999999999</v>
      </c>
    </row>
    <row r="140" spans="1:15" x14ac:dyDescent="0.25">
      <c r="A140" s="117" t="s">
        <v>148</v>
      </c>
      <c r="B140" s="117" t="s">
        <v>708</v>
      </c>
      <c r="C140" s="139">
        <v>44671.424745370372</v>
      </c>
      <c r="D140" s="117">
        <v>32525683.41</v>
      </c>
      <c r="E140" s="117">
        <v>5836390.1200000001</v>
      </c>
      <c r="F140" s="117">
        <v>140.24600000000001</v>
      </c>
      <c r="G140" s="117">
        <v>28.161999999999999</v>
      </c>
      <c r="H140" s="133">
        <f t="shared" si="20"/>
        <v>1.1096202986389159</v>
      </c>
      <c r="I140" s="117">
        <v>3.7431999999999999</v>
      </c>
      <c r="J140" s="117">
        <v>0.3795</v>
      </c>
      <c r="K140" s="127">
        <f t="shared" si="21"/>
        <v>0.15741009581484092</v>
      </c>
      <c r="L140" s="127">
        <v>101.73</v>
      </c>
      <c r="M140" s="127">
        <v>9.6056000000000008</v>
      </c>
      <c r="N140" s="117">
        <v>1.14E-2</v>
      </c>
      <c r="O140" s="117">
        <v>0.3004</v>
      </c>
    </row>
    <row r="141" spans="1:15" x14ac:dyDescent="0.25">
      <c r="A141" s="117" t="s">
        <v>148</v>
      </c>
      <c r="B141" s="117" t="s">
        <v>708</v>
      </c>
      <c r="C141" s="139">
        <v>44671.432546296295</v>
      </c>
      <c r="D141" s="117">
        <v>32525693.32</v>
      </c>
      <c r="E141" s="117">
        <v>5836388.3899999997</v>
      </c>
      <c r="F141" s="117">
        <v>-0.34010000000000001</v>
      </c>
      <c r="G141" s="117">
        <v>0.22389999999999999</v>
      </c>
      <c r="H141" s="133">
        <f t="shared" si="20"/>
        <v>8.8219581302909321E-3</v>
      </c>
      <c r="I141" s="117">
        <v>1.4228000000000001</v>
      </c>
      <c r="J141" s="117">
        <v>6.5299999999999997E-2</v>
      </c>
      <c r="K141" s="127">
        <f t="shared" si="21"/>
        <v>2.7085320834543111E-2</v>
      </c>
      <c r="L141" s="127">
        <v>101.75</v>
      </c>
      <c r="M141" s="127">
        <v>9.7493999999999996</v>
      </c>
      <c r="N141" s="117">
        <v>1.7500000000000002E-2</v>
      </c>
      <c r="O141" s="117">
        <v>0.4592</v>
      </c>
    </row>
    <row r="142" spans="1:15" x14ac:dyDescent="0.25">
      <c r="A142" s="117" t="s">
        <v>148</v>
      </c>
      <c r="B142" s="117" t="s">
        <v>708</v>
      </c>
      <c r="C142" s="139">
        <v>44671.440717592595</v>
      </c>
      <c r="D142" s="117">
        <v>32525703.140000001</v>
      </c>
      <c r="E142" s="117">
        <v>5836387.1500000004</v>
      </c>
      <c r="F142" s="117">
        <v>-0.16619999999999999</v>
      </c>
      <c r="G142" s="117">
        <v>4.6899999999999997E-2</v>
      </c>
      <c r="H142" s="133">
        <f t="shared" si="20"/>
        <v>1.8479224489086411E-3</v>
      </c>
      <c r="I142" s="117">
        <v>0.76549999999999996</v>
      </c>
      <c r="J142" s="117">
        <v>6.0999999999999999E-2</v>
      </c>
      <c r="K142" s="127">
        <f t="shared" si="21"/>
        <v>2.5301754531502754E-2</v>
      </c>
      <c r="L142" s="127">
        <v>101.7167</v>
      </c>
      <c r="M142" s="127">
        <v>8.8069000000000006</v>
      </c>
      <c r="N142" s="117">
        <v>1.17E-2</v>
      </c>
      <c r="O142" s="117">
        <v>0.37669999999999998</v>
      </c>
    </row>
    <row r="143" spans="1:15" x14ac:dyDescent="0.25">
      <c r="A143" s="117" t="s">
        <v>148</v>
      </c>
      <c r="B143" s="117" t="s">
        <v>708</v>
      </c>
      <c r="C143" s="139">
        <v>44671.448310185187</v>
      </c>
      <c r="D143" s="117">
        <v>32525701.390000001</v>
      </c>
      <c r="E143" s="117">
        <v>5836377</v>
      </c>
      <c r="F143" s="117">
        <v>2.6031</v>
      </c>
      <c r="G143" s="117">
        <v>0.1273</v>
      </c>
      <c r="H143" s="133">
        <f t="shared" si="20"/>
        <v>5.0157895041805971E-3</v>
      </c>
      <c r="I143" s="117">
        <v>4.2365000000000004</v>
      </c>
      <c r="J143" s="117">
        <v>0.13469999999999999</v>
      </c>
      <c r="K143" s="127">
        <f t="shared" si="21"/>
        <v>5.5871251399892144E-2</v>
      </c>
      <c r="L143" s="127">
        <v>101.6833</v>
      </c>
      <c r="M143" s="127">
        <v>10.234500000000001</v>
      </c>
      <c r="N143" s="117">
        <v>7.6E-3</v>
      </c>
      <c r="O143" s="117">
        <v>0.2455</v>
      </c>
    </row>
    <row r="144" spans="1:15" x14ac:dyDescent="0.25">
      <c r="A144" s="117" t="s">
        <v>148</v>
      </c>
      <c r="B144" s="117" t="s">
        <v>708</v>
      </c>
      <c r="C144" s="139">
        <v>44671.45584490741</v>
      </c>
      <c r="D144" s="117">
        <v>32525699.66</v>
      </c>
      <c r="E144" s="117">
        <v>5836367.1600000001</v>
      </c>
      <c r="F144" s="117">
        <v>2.0880000000000001</v>
      </c>
      <c r="G144" s="117">
        <v>0.12189999999999999</v>
      </c>
      <c r="H144" s="133">
        <f t="shared" si="20"/>
        <v>4.8030223139011374E-3</v>
      </c>
      <c r="I144" s="117">
        <v>1.8785000000000001</v>
      </c>
      <c r="J144" s="117">
        <v>8.3500000000000005E-2</v>
      </c>
      <c r="K144" s="127">
        <f t="shared" si="21"/>
        <v>3.4634368907876724E-2</v>
      </c>
      <c r="L144" s="127">
        <v>101.66670000000001</v>
      </c>
      <c r="M144" s="127">
        <v>9.6146999999999991</v>
      </c>
      <c r="N144" s="117">
        <v>1.5699999999999999E-2</v>
      </c>
      <c r="O144" s="117">
        <v>0.31469999999999998</v>
      </c>
    </row>
    <row r="145" spans="1:15" x14ac:dyDescent="0.25">
      <c r="A145" s="117" t="s">
        <v>148</v>
      </c>
      <c r="B145" s="117" t="s">
        <v>708</v>
      </c>
      <c r="C145" s="139">
        <v>44671.464120370372</v>
      </c>
      <c r="D145" s="117">
        <v>32525697.93</v>
      </c>
      <c r="E145" s="117">
        <v>5836357.3200000003</v>
      </c>
      <c r="F145" s="117">
        <v>-0.19719999999999999</v>
      </c>
      <c r="G145" s="117">
        <v>5.4699999999999999E-2</v>
      </c>
      <c r="H145" s="133">
        <f t="shared" si="20"/>
        <v>2.1552528348678609E-3</v>
      </c>
      <c r="I145" s="117">
        <v>0.84799999999999998</v>
      </c>
      <c r="J145" s="117">
        <v>6.2399999999999997E-2</v>
      </c>
      <c r="K145" s="127">
        <f t="shared" si="21"/>
        <v>2.5882450537143799E-2</v>
      </c>
      <c r="L145" s="127">
        <v>101.64</v>
      </c>
      <c r="M145" s="127">
        <v>8.9748000000000001</v>
      </c>
      <c r="N145" s="117">
        <v>1.1900000000000001E-2</v>
      </c>
      <c r="O145" s="117">
        <v>0.37890000000000001</v>
      </c>
    </row>
    <row r="146" spans="1:15" x14ac:dyDescent="0.25">
      <c r="A146" s="117" t="s">
        <v>148</v>
      </c>
      <c r="B146" s="117" t="s">
        <v>708</v>
      </c>
      <c r="C146" s="139">
        <v>44671.472754629627</v>
      </c>
      <c r="D146" s="117">
        <v>32525688.149999999</v>
      </c>
      <c r="E146" s="117">
        <v>5836358.8300000001</v>
      </c>
      <c r="F146" s="117">
        <v>0.30890000000000001</v>
      </c>
      <c r="G146" s="117">
        <v>2.8500000000000001E-2</v>
      </c>
      <c r="H146" s="133">
        <f t="shared" si="20"/>
        <v>1.1229379486971487E-3</v>
      </c>
      <c r="I146" s="117">
        <v>1.0301</v>
      </c>
      <c r="J146" s="117">
        <v>0.14879999999999999</v>
      </c>
      <c r="K146" s="127">
        <f t="shared" si="21"/>
        <v>6.1719689742419828E-2</v>
      </c>
      <c r="L146" s="127">
        <v>101.61669999999999</v>
      </c>
      <c r="M146" s="127">
        <v>8.3085000000000004</v>
      </c>
      <c r="N146" s="117">
        <v>8.0000000000000002E-3</v>
      </c>
      <c r="O146" s="117">
        <v>0.28039999999999998</v>
      </c>
    </row>
    <row r="147" spans="1:15" x14ac:dyDescent="0.25">
      <c r="A147" s="117" t="s">
        <v>148</v>
      </c>
      <c r="B147" s="117" t="s">
        <v>708</v>
      </c>
      <c r="C147" s="139">
        <v>44671.480590277781</v>
      </c>
      <c r="D147" s="117">
        <v>32525678.239999998</v>
      </c>
      <c r="E147" s="117">
        <v>5836360.5700000003</v>
      </c>
      <c r="F147" s="117">
        <v>-0.51200000000000001</v>
      </c>
      <c r="G147" s="117">
        <v>1.3899999999999999E-2</v>
      </c>
      <c r="H147" s="133">
        <f t="shared" si="20"/>
        <v>5.4767850831194268E-4</v>
      </c>
      <c r="I147" s="117">
        <v>2.1846999999999999</v>
      </c>
      <c r="J147" s="117">
        <v>6.3100000000000003E-2</v>
      </c>
      <c r="K147" s="127">
        <f t="shared" si="21"/>
        <v>2.6172798539964327E-2</v>
      </c>
      <c r="L147" s="127">
        <v>101.6</v>
      </c>
      <c r="M147" s="127">
        <v>9.2094000000000005</v>
      </c>
      <c r="N147" s="117">
        <v>8.6E-3</v>
      </c>
      <c r="O147" s="117">
        <v>0.27610000000000001</v>
      </c>
    </row>
    <row r="148" spans="1:15" x14ac:dyDescent="0.25">
      <c r="A148" s="117" t="s">
        <v>148</v>
      </c>
      <c r="B148" s="117" t="s">
        <v>708</v>
      </c>
      <c r="C148" s="139">
        <v>44671.489884259259</v>
      </c>
      <c r="D148" s="117">
        <v>32525668.420000002</v>
      </c>
      <c r="E148" s="117">
        <v>5836362.3200000003</v>
      </c>
      <c r="F148" s="117">
        <v>-0.1726</v>
      </c>
      <c r="G148" s="117">
        <v>1.12E-2</v>
      </c>
      <c r="H148" s="133">
        <f t="shared" si="20"/>
        <v>4.4129491317221282E-4</v>
      </c>
      <c r="I148" s="117">
        <v>2.1690999999999998</v>
      </c>
      <c r="J148" s="117">
        <v>2.7099999999999999E-2</v>
      </c>
      <c r="K148" s="127">
        <f t="shared" si="21"/>
        <v>1.1240615537765978E-2</v>
      </c>
      <c r="L148" s="127">
        <v>101.59</v>
      </c>
      <c r="M148" s="127">
        <v>9.2082999999999995</v>
      </c>
      <c r="N148" s="117">
        <v>1.78E-2</v>
      </c>
      <c r="O148" s="117">
        <v>0.4073</v>
      </c>
    </row>
    <row r="149" spans="1:15" x14ac:dyDescent="0.25">
      <c r="A149" s="117" t="s">
        <v>148</v>
      </c>
      <c r="B149" s="117" t="s">
        <v>709</v>
      </c>
      <c r="C149" s="139">
        <v>44671.503993055558</v>
      </c>
      <c r="D149" s="117">
        <v>32525634</v>
      </c>
      <c r="E149" s="117">
        <v>5836393</v>
      </c>
      <c r="F149" s="117">
        <v>273.80279999999999</v>
      </c>
      <c r="G149" s="117">
        <v>7.1253000000000002</v>
      </c>
      <c r="H149" s="133">
        <f>G149/AVERAGE(F$149:F$157)</f>
        <v>0.14230645472681641</v>
      </c>
      <c r="I149" s="117">
        <v>3.0301999999999998</v>
      </c>
      <c r="J149" s="117">
        <v>0.12189999999999999</v>
      </c>
      <c r="K149" s="127">
        <f>J149/AVERAGE(I$149:I$157)</f>
        <v>7.5335787073914348E-2</v>
      </c>
      <c r="L149" s="127">
        <v>101.56</v>
      </c>
      <c r="M149" s="127">
        <v>8.6150000000000002</v>
      </c>
      <c r="N149" s="117">
        <v>1.55E-2</v>
      </c>
      <c r="O149" s="117">
        <v>0.34789999999999999</v>
      </c>
    </row>
    <row r="150" spans="1:15" x14ac:dyDescent="0.25">
      <c r="A150" s="117" t="s">
        <v>148</v>
      </c>
      <c r="B150" s="117" t="s">
        <v>709</v>
      </c>
      <c r="C150" s="139">
        <v>44671.511701388888</v>
      </c>
      <c r="D150" s="117">
        <v>32525644</v>
      </c>
      <c r="E150" s="117">
        <v>5836393</v>
      </c>
      <c r="F150" s="117">
        <v>15.4245</v>
      </c>
      <c r="G150" s="117">
        <v>0.2611</v>
      </c>
      <c r="H150" s="133">
        <f t="shared" ref="H150:H156" si="22">G150/AVERAGE(F$149:F$157)</f>
        <v>5.2146878488164372E-3</v>
      </c>
      <c r="I150" s="117">
        <v>1.4207000000000001</v>
      </c>
      <c r="J150" s="117">
        <v>0.02</v>
      </c>
      <c r="K150" s="127">
        <f t="shared" ref="K150:K156" si="23">J150/AVERAGE(I$149:I$157)</f>
        <v>1.2360260389485539E-2</v>
      </c>
      <c r="L150" s="127">
        <v>101.5767</v>
      </c>
      <c r="M150" s="127">
        <v>9.609</v>
      </c>
      <c r="N150" s="117">
        <v>1.47E-2</v>
      </c>
      <c r="O150" s="117">
        <v>0.33739999999999998</v>
      </c>
    </row>
    <row r="151" spans="1:15" x14ac:dyDescent="0.25">
      <c r="A151" s="117" t="s">
        <v>148</v>
      </c>
      <c r="B151" s="117" t="s">
        <v>709</v>
      </c>
      <c r="C151" s="139">
        <v>44671.528993055559</v>
      </c>
      <c r="D151" s="117">
        <v>32525644</v>
      </c>
      <c r="E151" s="117">
        <v>5836383</v>
      </c>
      <c r="F151" s="117">
        <v>0.20569999999999999</v>
      </c>
      <c r="G151" s="117">
        <v>6.54E-2</v>
      </c>
      <c r="H151" s="133">
        <f t="shared" si="22"/>
        <v>1.3061684615572387E-3</v>
      </c>
      <c r="I151" s="117">
        <v>1.1175999999999999</v>
      </c>
      <c r="J151" s="117">
        <v>7.4499999999999997E-2</v>
      </c>
      <c r="K151" s="127">
        <f t="shared" si="23"/>
        <v>4.6041969950833629E-2</v>
      </c>
      <c r="L151" s="127">
        <v>101.5367</v>
      </c>
      <c r="M151" s="127">
        <v>8.8199000000000005</v>
      </c>
      <c r="N151" s="117">
        <v>1.0200000000000001E-2</v>
      </c>
      <c r="O151" s="117">
        <v>0.32840000000000003</v>
      </c>
    </row>
    <row r="152" spans="1:15" x14ac:dyDescent="0.25">
      <c r="A152" s="117" t="s">
        <v>148</v>
      </c>
      <c r="B152" s="117" t="s">
        <v>709</v>
      </c>
      <c r="C152" s="139">
        <v>44671.538784722223</v>
      </c>
      <c r="D152" s="117">
        <v>32525634</v>
      </c>
      <c r="E152" s="117">
        <v>5836383</v>
      </c>
      <c r="F152" s="117">
        <v>-0.1895</v>
      </c>
      <c r="G152" s="117">
        <v>6.1899999999999997E-2</v>
      </c>
      <c r="H152" s="133">
        <f t="shared" si="22"/>
        <v>1.2362664796696189E-3</v>
      </c>
      <c r="I152" s="117">
        <v>0.93420000000000003</v>
      </c>
      <c r="J152" s="117">
        <v>2.4500000000000001E-2</v>
      </c>
      <c r="K152" s="127">
        <f t="shared" si="23"/>
        <v>1.5141318977119785E-2</v>
      </c>
      <c r="L152" s="127">
        <v>101.5467</v>
      </c>
      <c r="M152" s="127">
        <v>8.6295000000000002</v>
      </c>
      <c r="N152" s="117">
        <v>2.0799999999999999E-2</v>
      </c>
      <c r="O152" s="117">
        <v>0.5343</v>
      </c>
    </row>
    <row r="153" spans="1:15" x14ac:dyDescent="0.25">
      <c r="A153" s="117" t="s">
        <v>148</v>
      </c>
      <c r="B153" s="117" t="s">
        <v>709</v>
      </c>
      <c r="C153" s="139">
        <v>44671.548090277778</v>
      </c>
      <c r="D153" s="117">
        <v>32525624</v>
      </c>
      <c r="E153" s="117">
        <v>5836383</v>
      </c>
      <c r="F153" s="117">
        <v>1.6500000000000001E-2</v>
      </c>
      <c r="G153" s="117">
        <v>4.4999999999999997E-3</v>
      </c>
      <c r="H153" s="133">
        <f t="shared" si="22"/>
        <v>8.9873976712654031E-5</v>
      </c>
      <c r="I153" s="117">
        <v>0.43869999999999998</v>
      </c>
      <c r="J153" s="117">
        <v>3.5299999999999998E-2</v>
      </c>
      <c r="K153" s="127">
        <f t="shared" si="23"/>
        <v>2.1815859587441973E-2</v>
      </c>
      <c r="L153" s="127">
        <v>101.5133</v>
      </c>
      <c r="M153" s="127">
        <v>8.0696999999999992</v>
      </c>
      <c r="N153" s="117">
        <v>1.6299999999999999E-2</v>
      </c>
      <c r="O153" s="117">
        <v>0.52529999999999999</v>
      </c>
    </row>
    <row r="154" spans="1:15" x14ac:dyDescent="0.25">
      <c r="A154" s="117" t="s">
        <v>148</v>
      </c>
      <c r="B154" s="117" t="s">
        <v>709</v>
      </c>
      <c r="C154" s="139">
        <v>44671.556932870371</v>
      </c>
      <c r="D154" s="117">
        <v>32525624</v>
      </c>
      <c r="E154" s="117">
        <v>5836393</v>
      </c>
      <c r="F154" s="117">
        <v>31.191299999999998</v>
      </c>
      <c r="G154" s="117">
        <v>0.65749999999999997</v>
      </c>
      <c r="H154" s="133">
        <f t="shared" si="22"/>
        <v>1.3131586597460006E-2</v>
      </c>
      <c r="I154" s="117">
        <v>1.6712</v>
      </c>
      <c r="J154" s="117">
        <v>0.1222</v>
      </c>
      <c r="K154" s="127">
        <f t="shared" si="23"/>
        <v>7.5521190979756639E-2</v>
      </c>
      <c r="L154" s="127">
        <v>101.51</v>
      </c>
      <c r="M154" s="127">
        <v>8.5260999999999996</v>
      </c>
      <c r="N154" s="117">
        <v>1.9900000000000001E-2</v>
      </c>
      <c r="O154" s="117">
        <v>0.45329999999999998</v>
      </c>
    </row>
    <row r="155" spans="1:15" x14ac:dyDescent="0.25">
      <c r="A155" s="117" t="s">
        <v>148</v>
      </c>
      <c r="B155" s="117" t="s">
        <v>709</v>
      </c>
      <c r="C155" s="139">
        <v>44671.565532407411</v>
      </c>
      <c r="D155" s="117">
        <v>32525624</v>
      </c>
      <c r="E155" s="117">
        <v>5836403</v>
      </c>
      <c r="F155" s="117">
        <v>1.1572</v>
      </c>
      <c r="G155" s="117">
        <v>0.48</v>
      </c>
      <c r="H155" s="133">
        <f t="shared" si="22"/>
        <v>9.58655751601643E-3</v>
      </c>
      <c r="I155" s="117">
        <v>1.4280999999999999</v>
      </c>
      <c r="J155" s="117">
        <v>4.2000000000000003E-2</v>
      </c>
      <c r="K155" s="127">
        <f t="shared" si="23"/>
        <v>2.5956546817919632E-2</v>
      </c>
      <c r="L155" s="127">
        <v>101.4967</v>
      </c>
      <c r="M155" s="127">
        <v>8.2937999999999992</v>
      </c>
      <c r="N155" s="117">
        <v>8.9999999999999993E-3</v>
      </c>
      <c r="O155" s="117">
        <v>0.23949999999999999</v>
      </c>
    </row>
    <row r="156" spans="1:15" x14ac:dyDescent="0.25">
      <c r="A156" s="117" t="s">
        <v>148</v>
      </c>
      <c r="B156" s="117" t="s">
        <v>709</v>
      </c>
      <c r="C156" s="139">
        <v>44671.575879629629</v>
      </c>
      <c r="D156" s="117">
        <v>32525634</v>
      </c>
      <c r="E156" s="117">
        <v>5836403</v>
      </c>
      <c r="F156" s="117">
        <v>96.135199999999998</v>
      </c>
      <c r="G156" s="117">
        <v>19.387499999999999</v>
      </c>
      <c r="H156" s="133">
        <f t="shared" si="22"/>
        <v>0.38720704967035113</v>
      </c>
      <c r="I156" s="117">
        <v>2.7178</v>
      </c>
      <c r="J156" s="117">
        <v>0.35439999999999999</v>
      </c>
      <c r="K156" s="127">
        <f t="shared" si="23"/>
        <v>0.21902381410168373</v>
      </c>
      <c r="L156" s="127">
        <v>101.4833</v>
      </c>
      <c r="M156" s="127">
        <v>8.8218999999999994</v>
      </c>
      <c r="N156" s="117">
        <v>2.2700000000000001E-2</v>
      </c>
      <c r="O156" s="117">
        <v>0.44750000000000001</v>
      </c>
    </row>
    <row r="157" spans="1:15" x14ac:dyDescent="0.25">
      <c r="A157" s="117" t="s">
        <v>148</v>
      </c>
      <c r="B157" s="117" t="s">
        <v>709</v>
      </c>
      <c r="C157" s="139">
        <v>44671.583506944444</v>
      </c>
      <c r="D157" s="117">
        <v>32525644</v>
      </c>
      <c r="E157" s="117">
        <v>5836403</v>
      </c>
      <c r="F157" s="117">
        <v>32.887300000000003</v>
      </c>
      <c r="G157" s="117">
        <v>1.1140000000000001</v>
      </c>
      <c r="H157" s="133">
        <f>G157/AVERAGE(F$149:F$157)</f>
        <v>2.2248802235088135E-2</v>
      </c>
      <c r="I157" s="117">
        <v>1.8043</v>
      </c>
      <c r="J157" s="117">
        <v>9.6299999999999997E-2</v>
      </c>
      <c r="K157" s="127">
        <f>J157/AVERAGE(I$149:I$157)</f>
        <v>5.9514653775372864E-2</v>
      </c>
      <c r="L157" s="127">
        <v>101.47</v>
      </c>
      <c r="M157" s="127">
        <v>8.9268999999999998</v>
      </c>
      <c r="N157" s="117">
        <v>2.1399999999999999E-2</v>
      </c>
      <c r="O157" s="117">
        <v>0.4849</v>
      </c>
    </row>
    <row r="158" spans="1:15" x14ac:dyDescent="0.25">
      <c r="A158" s="117" t="s">
        <v>149</v>
      </c>
      <c r="B158" s="117" t="s">
        <v>708</v>
      </c>
      <c r="C158" s="139">
        <v>44678.382835648146</v>
      </c>
      <c r="D158" s="117">
        <v>32525498</v>
      </c>
      <c r="E158" s="117">
        <v>5836366</v>
      </c>
      <c r="F158" s="117">
        <v>-0.72950000000000004</v>
      </c>
      <c r="G158" s="117">
        <v>7.1800000000000003E-2</v>
      </c>
      <c r="H158" s="133">
        <f>G158/AVERAGE(F$158:F$174)</f>
        <v>0.28933769496989514</v>
      </c>
      <c r="I158" s="117">
        <v>2.3304999999999998</v>
      </c>
      <c r="J158" s="117">
        <v>0.61939999999999995</v>
      </c>
      <c r="K158" s="127">
        <f>J158/AVERAGE(I$158:I$174)</f>
        <v>0.34949980417017945</v>
      </c>
      <c r="L158" s="127">
        <v>102.4833</v>
      </c>
      <c r="M158" s="127">
        <v>10.1051</v>
      </c>
      <c r="N158" s="117">
        <v>3.1199999999999999E-2</v>
      </c>
      <c r="O158" s="117">
        <v>0.56630000000000003</v>
      </c>
    </row>
    <row r="159" spans="1:15" x14ac:dyDescent="0.25">
      <c r="A159" s="117" t="s">
        <v>149</v>
      </c>
      <c r="B159" s="117" t="s">
        <v>708</v>
      </c>
      <c r="C159" s="139">
        <v>44678.390335648146</v>
      </c>
      <c r="D159" s="117">
        <v>32525493</v>
      </c>
      <c r="E159" s="117">
        <v>5836371</v>
      </c>
      <c r="F159" s="117">
        <v>-1.4242999999999999</v>
      </c>
      <c r="G159" s="117">
        <v>3.2000000000000001E-2</v>
      </c>
      <c r="H159" s="133">
        <f t="shared" ref="H159:H174" si="24">G159/AVERAGE(F$158:F$174)</f>
        <v>0.1289527331342151</v>
      </c>
      <c r="I159" s="117">
        <v>3.1103999999999998</v>
      </c>
      <c r="J159" s="117">
        <v>5.11E-2</v>
      </c>
      <c r="K159" s="127">
        <f t="shared" ref="K159:K174" si="25">J159/AVERAGE(I$158:I$174)</f>
        <v>2.8833451716332208E-2</v>
      </c>
      <c r="L159" s="127">
        <v>102.5067</v>
      </c>
      <c r="M159" s="127">
        <v>10.3626</v>
      </c>
      <c r="N159" s="117">
        <v>1.03E-2</v>
      </c>
      <c r="O159" s="117">
        <v>0.2384</v>
      </c>
    </row>
    <row r="160" spans="1:15" x14ac:dyDescent="0.25">
      <c r="A160" s="117" t="s">
        <v>149</v>
      </c>
      <c r="B160" s="117" t="s">
        <v>708</v>
      </c>
      <c r="C160" s="139">
        <v>44678.398472222223</v>
      </c>
      <c r="D160" s="117">
        <v>32525503</v>
      </c>
      <c r="E160" s="117">
        <v>5836371</v>
      </c>
      <c r="F160" s="117">
        <v>-0.89470000000000005</v>
      </c>
      <c r="G160" s="117">
        <v>8.5000000000000006E-3</v>
      </c>
      <c r="H160" s="133">
        <f t="shared" si="24"/>
        <v>3.4253069738775892E-2</v>
      </c>
      <c r="I160" s="117">
        <v>3.1425999999999998</v>
      </c>
      <c r="J160" s="117">
        <v>0.15060000000000001</v>
      </c>
      <c r="K160" s="127">
        <f t="shared" si="25"/>
        <v>8.4976865527977119E-2</v>
      </c>
      <c r="L160" s="127">
        <v>102.5133</v>
      </c>
      <c r="M160" s="127">
        <v>10.2544</v>
      </c>
      <c r="N160" s="117">
        <v>1.2200000000000001E-2</v>
      </c>
      <c r="O160" s="117">
        <v>0.35110000000000002</v>
      </c>
    </row>
    <row r="161" spans="1:15" x14ac:dyDescent="0.25">
      <c r="A161" s="117" t="s">
        <v>149</v>
      </c>
      <c r="B161" s="117" t="s">
        <v>708</v>
      </c>
      <c r="C161" s="139">
        <v>44678.406018518515</v>
      </c>
      <c r="D161" s="117">
        <v>32525503</v>
      </c>
      <c r="E161" s="117">
        <v>5836361</v>
      </c>
      <c r="F161" s="117">
        <v>6.8348000000000004</v>
      </c>
      <c r="G161" s="117">
        <v>2.1417999999999999</v>
      </c>
      <c r="H161" s="133">
        <f>G161/AVERAGE(F$158:F$174)</f>
        <v>8.630967619589434</v>
      </c>
      <c r="I161" s="117">
        <v>1.2686999999999999</v>
      </c>
      <c r="J161" s="117">
        <v>3.5400000000000001E-2</v>
      </c>
      <c r="K161" s="127">
        <f t="shared" si="25"/>
        <v>1.9974641697811355E-2</v>
      </c>
      <c r="L161" s="127">
        <v>102.4867</v>
      </c>
      <c r="M161" s="127">
        <v>9.2236999999999991</v>
      </c>
      <c r="N161" s="117">
        <v>1.6400000000000001E-2</v>
      </c>
      <c r="O161" s="117">
        <v>0.41239999999999999</v>
      </c>
    </row>
    <row r="162" spans="1:15" x14ac:dyDescent="0.25">
      <c r="A162" s="117" t="s">
        <v>149</v>
      </c>
      <c r="B162" s="117" t="s">
        <v>708</v>
      </c>
      <c r="C162" s="139">
        <v>44678.414467592593</v>
      </c>
      <c r="D162" s="117">
        <v>32525493</v>
      </c>
      <c r="E162" s="117">
        <v>5836361</v>
      </c>
      <c r="F162" s="117">
        <v>-1.7826</v>
      </c>
      <c r="G162" s="117">
        <v>3.4099999999999998E-2</v>
      </c>
      <c r="H162" s="133">
        <f t="shared" si="24"/>
        <v>0.13741525624614798</v>
      </c>
      <c r="I162" s="117">
        <v>3.4942000000000002</v>
      </c>
      <c r="J162" s="117">
        <v>0.1045</v>
      </c>
      <c r="K162" s="127">
        <f t="shared" si="25"/>
        <v>5.896469088760696E-2</v>
      </c>
      <c r="L162" s="127">
        <v>102.4867</v>
      </c>
      <c r="M162" s="127">
        <v>9.5221</v>
      </c>
      <c r="N162" s="117">
        <v>1.6E-2</v>
      </c>
      <c r="O162" s="117">
        <v>0.40749999999999997</v>
      </c>
    </row>
    <row r="163" spans="1:15" x14ac:dyDescent="0.25">
      <c r="A163" s="117" t="s">
        <v>149</v>
      </c>
      <c r="B163" s="117" t="s">
        <v>708</v>
      </c>
      <c r="C163" s="139">
        <v>44678.423402777778</v>
      </c>
      <c r="D163" s="117">
        <v>32525483</v>
      </c>
      <c r="E163" s="117">
        <v>5836361</v>
      </c>
      <c r="F163" s="117">
        <v>7.4000000000000003E-3</v>
      </c>
      <c r="G163" s="117">
        <v>1.4E-3</v>
      </c>
      <c r="H163" s="133">
        <f t="shared" si="24"/>
        <v>5.6416820746219105E-3</v>
      </c>
      <c r="I163" s="117">
        <v>0.9536</v>
      </c>
      <c r="J163" s="117">
        <v>2.8299999999999999E-2</v>
      </c>
      <c r="K163" s="127">
        <f t="shared" si="25"/>
        <v>1.5968428249945234E-2</v>
      </c>
      <c r="L163" s="127">
        <v>102.4867</v>
      </c>
      <c r="M163" s="127">
        <v>8.6583000000000006</v>
      </c>
      <c r="N163" s="117">
        <v>6.6E-3</v>
      </c>
      <c r="O163" s="117">
        <v>0.22869999999999999</v>
      </c>
    </row>
    <row r="164" spans="1:15" x14ac:dyDescent="0.25">
      <c r="A164" s="117" t="s">
        <v>149</v>
      </c>
      <c r="B164" s="117" t="s">
        <v>708</v>
      </c>
      <c r="C164" s="139">
        <v>44678.430763888886</v>
      </c>
      <c r="D164" s="117">
        <v>32525483</v>
      </c>
      <c r="E164" s="117">
        <v>5836371</v>
      </c>
      <c r="F164" s="117">
        <v>-7.7299999999999994E-2</v>
      </c>
      <c r="G164" s="117">
        <v>6.6000000000000003E-2</v>
      </c>
      <c r="H164" s="133">
        <f t="shared" si="24"/>
        <v>0.26596501208931866</v>
      </c>
      <c r="I164" s="117">
        <v>0.50149999999999995</v>
      </c>
      <c r="J164" s="117">
        <v>9.4200000000000006E-2</v>
      </c>
      <c r="K164" s="127">
        <f t="shared" si="25"/>
        <v>5.3152860111125133E-2</v>
      </c>
      <c r="L164" s="127">
        <v>102.47</v>
      </c>
      <c r="M164" s="127">
        <v>9.1584000000000003</v>
      </c>
      <c r="N164" s="117">
        <v>7.0000000000000001E-3</v>
      </c>
      <c r="O164" s="117">
        <v>0.22969999999999999</v>
      </c>
    </row>
    <row r="165" spans="1:15" x14ac:dyDescent="0.25">
      <c r="A165" s="117" t="s">
        <v>149</v>
      </c>
      <c r="B165" s="117" t="s">
        <v>708</v>
      </c>
      <c r="C165" s="139">
        <v>44678.439027777778</v>
      </c>
      <c r="D165" s="117">
        <v>32525483</v>
      </c>
      <c r="E165" s="117">
        <v>5836381</v>
      </c>
      <c r="F165" s="117">
        <v>0.41099999999999998</v>
      </c>
      <c r="G165" s="117">
        <v>0.1061</v>
      </c>
      <c r="H165" s="133">
        <f t="shared" si="24"/>
        <v>0.42755890579813194</v>
      </c>
      <c r="I165" s="117">
        <v>1.389</v>
      </c>
      <c r="J165" s="117">
        <v>5.6300000000000003E-2</v>
      </c>
      <c r="K165" s="127">
        <f t="shared" si="25"/>
        <v>3.1767579875332748E-2</v>
      </c>
      <c r="L165" s="127">
        <v>102.4667</v>
      </c>
      <c r="M165" s="127">
        <v>9.0982000000000003</v>
      </c>
      <c r="N165" s="117">
        <v>3.32E-2</v>
      </c>
      <c r="O165" s="117">
        <v>0.70120000000000005</v>
      </c>
    </row>
    <row r="166" spans="1:15" x14ac:dyDescent="0.25">
      <c r="A166" s="117" t="s">
        <v>149</v>
      </c>
      <c r="B166" s="117" t="s">
        <v>708</v>
      </c>
      <c r="C166" s="139">
        <v>44678.448078703703</v>
      </c>
      <c r="D166" s="117">
        <v>32525493</v>
      </c>
      <c r="E166" s="117">
        <v>5836381</v>
      </c>
      <c r="F166" s="117">
        <v>-1.2738</v>
      </c>
      <c r="G166" s="117">
        <v>0.12720000000000001</v>
      </c>
      <c r="H166" s="133">
        <f t="shared" si="24"/>
        <v>0.51258711420850511</v>
      </c>
      <c r="I166" s="117">
        <v>2.8024</v>
      </c>
      <c r="J166" s="117">
        <v>0.1115</v>
      </c>
      <c r="K166" s="127">
        <f t="shared" si="25"/>
        <v>6.2914478793953843E-2</v>
      </c>
      <c r="L166" s="127">
        <v>102.46</v>
      </c>
      <c r="M166" s="127">
        <v>10.766500000000001</v>
      </c>
      <c r="N166" s="117">
        <v>1.0800000000000001E-2</v>
      </c>
      <c r="O166" s="117">
        <v>0.26950000000000002</v>
      </c>
    </row>
    <row r="167" spans="1:15" x14ac:dyDescent="0.25">
      <c r="A167" s="117" t="s">
        <v>149</v>
      </c>
      <c r="B167" s="117" t="s">
        <v>708</v>
      </c>
      <c r="C167" s="139">
        <v>44678.45548611111</v>
      </c>
      <c r="D167" s="117">
        <v>32525503</v>
      </c>
      <c r="E167" s="117">
        <v>5836381</v>
      </c>
      <c r="F167" s="117">
        <v>-5.1499999999999997E-2</v>
      </c>
      <c r="G167" s="117">
        <v>1.9199999999999998E-2</v>
      </c>
      <c r="H167" s="133">
        <f t="shared" si="24"/>
        <v>7.7371639880529058E-2</v>
      </c>
      <c r="I167" s="117">
        <v>1.1281000000000001</v>
      </c>
      <c r="J167" s="117">
        <v>4.7699999999999999E-2</v>
      </c>
      <c r="K167" s="127">
        <f t="shared" si="25"/>
        <v>2.6914983304678012E-2</v>
      </c>
      <c r="L167" s="127">
        <v>102.46</v>
      </c>
      <c r="M167" s="127">
        <v>9.8828999999999994</v>
      </c>
      <c r="N167" s="117">
        <v>4.3299999999999998E-2</v>
      </c>
      <c r="O167" s="117">
        <v>0.58560000000000001</v>
      </c>
    </row>
    <row r="168" spans="1:15" x14ac:dyDescent="0.25">
      <c r="A168" s="117" t="s">
        <v>149</v>
      </c>
      <c r="B168" s="117" t="s">
        <v>708</v>
      </c>
      <c r="C168" s="139">
        <v>44678.463356481479</v>
      </c>
      <c r="D168" s="117">
        <v>32525513</v>
      </c>
      <c r="E168" s="117">
        <v>5836381</v>
      </c>
      <c r="F168" s="117">
        <v>-3.27E-2</v>
      </c>
      <c r="G168" s="117">
        <v>5.1000000000000004E-3</v>
      </c>
      <c r="H168" s="133">
        <f t="shared" si="24"/>
        <v>2.0551841843265535E-2</v>
      </c>
      <c r="I168" s="117">
        <v>1.1344000000000001</v>
      </c>
      <c r="J168" s="117">
        <v>4.6399999999999997E-2</v>
      </c>
      <c r="K168" s="127">
        <f t="shared" si="25"/>
        <v>2.6181451264927876E-2</v>
      </c>
      <c r="L168" s="127">
        <v>102.46</v>
      </c>
      <c r="M168" s="127">
        <v>9.3977000000000004</v>
      </c>
      <c r="N168" s="117">
        <v>3.15E-2</v>
      </c>
      <c r="O168" s="117">
        <v>0.52449999999999997</v>
      </c>
    </row>
    <row r="169" spans="1:15" x14ac:dyDescent="0.25">
      <c r="A169" s="117" t="s">
        <v>149</v>
      </c>
      <c r="B169" s="117" t="s">
        <v>708</v>
      </c>
      <c r="C169" s="139">
        <v>44678.470694444448</v>
      </c>
      <c r="D169" s="117">
        <v>32525513</v>
      </c>
      <c r="E169" s="117">
        <v>5836371</v>
      </c>
      <c r="F169" s="117">
        <v>-2.0295000000000001</v>
      </c>
      <c r="G169" s="117">
        <v>5.2200000000000003E-2</v>
      </c>
      <c r="H169" s="133">
        <f t="shared" si="24"/>
        <v>0.21035414592518839</v>
      </c>
      <c r="I169" s="117">
        <v>3.2515000000000001</v>
      </c>
      <c r="J169" s="117">
        <v>0.2064</v>
      </c>
      <c r="K169" s="127">
        <f t="shared" si="25"/>
        <v>0.11646231769571366</v>
      </c>
      <c r="L169" s="127">
        <v>102.45</v>
      </c>
      <c r="M169" s="127">
        <v>9.9578000000000007</v>
      </c>
      <c r="N169" s="117">
        <v>6.8999999999999999E-3</v>
      </c>
      <c r="O169" s="117">
        <v>0.187</v>
      </c>
    </row>
    <row r="170" spans="1:15" x14ac:dyDescent="0.25">
      <c r="A170" s="117" t="s">
        <v>149</v>
      </c>
      <c r="B170" s="117" t="s">
        <v>708</v>
      </c>
      <c r="C170" s="139">
        <v>44678.47828703704</v>
      </c>
      <c r="D170" s="117">
        <v>32525513</v>
      </c>
      <c r="E170" s="117">
        <v>5836361</v>
      </c>
      <c r="F170" s="117">
        <v>-1.1983999999999999</v>
      </c>
      <c r="G170" s="117">
        <v>8.6499999999999994E-2</v>
      </c>
      <c r="H170" s="133">
        <f t="shared" si="24"/>
        <v>0.34857535675342516</v>
      </c>
      <c r="I170" s="117">
        <v>1.7976000000000001</v>
      </c>
      <c r="J170" s="117">
        <v>0.26029999999999998</v>
      </c>
      <c r="K170" s="127">
        <f t="shared" si="25"/>
        <v>0.14687568457458461</v>
      </c>
      <c r="L170" s="127">
        <v>102.45</v>
      </c>
      <c r="M170" s="127">
        <v>8.5146999999999995</v>
      </c>
      <c r="N170" s="117">
        <v>0.01</v>
      </c>
      <c r="O170" s="117">
        <v>0.32119999999999999</v>
      </c>
    </row>
    <row r="171" spans="1:15" x14ac:dyDescent="0.25">
      <c r="A171" s="117" t="s">
        <v>149</v>
      </c>
      <c r="B171" s="117" t="s">
        <v>708</v>
      </c>
      <c r="C171" s="139">
        <v>44678.485810185186</v>
      </c>
      <c r="D171" s="117">
        <v>32525513</v>
      </c>
      <c r="E171" s="117">
        <v>5836351</v>
      </c>
      <c r="F171" s="117">
        <v>-8.8300000000000003E-2</v>
      </c>
      <c r="G171" s="117">
        <v>5.1999999999999998E-2</v>
      </c>
      <c r="H171" s="133">
        <f t="shared" si="24"/>
        <v>0.20954819134309954</v>
      </c>
      <c r="I171" s="117">
        <v>1.0256000000000001</v>
      </c>
      <c r="J171" s="117">
        <v>8.0600000000000005E-2</v>
      </c>
      <c r="K171" s="127">
        <f t="shared" si="25"/>
        <v>4.5478986464508341E-2</v>
      </c>
      <c r="L171" s="127">
        <v>102.44</v>
      </c>
      <c r="M171" s="127">
        <v>8.9453999999999994</v>
      </c>
      <c r="N171" s="117">
        <v>1.7899999999999999E-2</v>
      </c>
      <c r="O171" s="117">
        <v>0.39489999999999997</v>
      </c>
    </row>
    <row r="172" spans="1:15" x14ac:dyDescent="0.25">
      <c r="A172" s="117" t="s">
        <v>149</v>
      </c>
      <c r="B172" s="117" t="s">
        <v>708</v>
      </c>
      <c r="C172" s="139">
        <v>44678.493900462963</v>
      </c>
      <c r="D172" s="117">
        <v>32525503</v>
      </c>
      <c r="E172" s="117">
        <v>5836351</v>
      </c>
      <c r="F172" s="117">
        <v>6.2148000000000003</v>
      </c>
      <c r="G172" s="117">
        <v>2.0261999999999998</v>
      </c>
      <c r="H172" s="133">
        <f t="shared" si="24"/>
        <v>8.1651258711420827</v>
      </c>
      <c r="I172" s="117">
        <v>1.2970999999999999</v>
      </c>
      <c r="J172" s="117">
        <v>4.4299999999999999E-2</v>
      </c>
      <c r="K172" s="127">
        <f t="shared" si="25"/>
        <v>2.4996514893023812E-2</v>
      </c>
      <c r="L172" s="127">
        <v>102.4333</v>
      </c>
      <c r="M172" s="127">
        <v>9.4006000000000007</v>
      </c>
      <c r="N172" s="117">
        <v>2.4E-2</v>
      </c>
      <c r="O172" s="117">
        <v>0.51900000000000002</v>
      </c>
    </row>
    <row r="173" spans="1:15" x14ac:dyDescent="0.25">
      <c r="A173" s="117" t="s">
        <v>149</v>
      </c>
      <c r="B173" s="117" t="s">
        <v>708</v>
      </c>
      <c r="C173" s="139">
        <v>44678.501562500001</v>
      </c>
      <c r="D173" s="117">
        <v>32525493</v>
      </c>
      <c r="E173" s="117">
        <v>5836351</v>
      </c>
      <c r="F173" s="117">
        <v>0.24610000000000001</v>
      </c>
      <c r="G173" s="117">
        <v>2.7400000000000001E-2</v>
      </c>
      <c r="H173" s="133">
        <f t="shared" si="24"/>
        <v>0.11041577774617169</v>
      </c>
      <c r="I173" s="117">
        <v>0.83720000000000006</v>
      </c>
      <c r="J173" s="117">
        <v>5.5599999999999997E-2</v>
      </c>
      <c r="K173" s="127">
        <f t="shared" si="25"/>
        <v>3.1372601084698054E-2</v>
      </c>
      <c r="L173" s="127">
        <v>102.41</v>
      </c>
      <c r="M173" s="127">
        <v>9.3777000000000008</v>
      </c>
      <c r="N173" s="117">
        <v>2.1999999999999999E-2</v>
      </c>
      <c r="O173" s="117">
        <v>0.48180000000000001</v>
      </c>
    </row>
    <row r="174" spans="1:15" x14ac:dyDescent="0.25">
      <c r="A174" s="117" t="s">
        <v>149</v>
      </c>
      <c r="B174" s="117" t="s">
        <v>708</v>
      </c>
      <c r="C174" s="139">
        <v>44678.509085648147</v>
      </c>
      <c r="D174" s="117">
        <v>32525483</v>
      </c>
      <c r="E174" s="117">
        <v>5836351</v>
      </c>
      <c r="F174" s="117">
        <v>8.7099999999999997E-2</v>
      </c>
      <c r="G174" s="117">
        <v>3.7000000000000002E-3</v>
      </c>
      <c r="H174" s="133">
        <f t="shared" si="24"/>
        <v>1.4910159768643622E-2</v>
      </c>
      <c r="I174" s="117">
        <v>0.66379999999999995</v>
      </c>
      <c r="J174" s="117">
        <v>0.1158</v>
      </c>
      <c r="K174" s="127">
        <f t="shared" si="25"/>
        <v>6.5340777079281209E-2</v>
      </c>
      <c r="L174" s="127">
        <v>102.41330000000001</v>
      </c>
      <c r="M174" s="127">
        <v>9.0724999999999998</v>
      </c>
      <c r="N174" s="117">
        <v>1.2500000000000001E-2</v>
      </c>
      <c r="O174" s="117">
        <v>0.30559999999999998</v>
      </c>
    </row>
    <row r="175" spans="1:15" x14ac:dyDescent="0.25">
      <c r="A175" s="117" t="s">
        <v>149</v>
      </c>
      <c r="B175" s="117" t="s">
        <v>709</v>
      </c>
      <c r="C175" s="139">
        <v>44678.521122685182</v>
      </c>
      <c r="D175" s="117">
        <v>32525634</v>
      </c>
      <c r="E175" s="117">
        <v>5836393</v>
      </c>
      <c r="F175" s="117">
        <v>190.42590000000001</v>
      </c>
      <c r="G175" s="117">
        <v>2.0590000000000002</v>
      </c>
      <c r="H175" s="133">
        <f>G175/AVERAGE(F$175:F$183)</f>
        <v>1.8884460446170984E-2</v>
      </c>
      <c r="I175" s="117">
        <v>1.6607000000000001</v>
      </c>
      <c r="J175" s="117">
        <v>7.7200000000000005E-2</v>
      </c>
      <c r="K175" s="127">
        <f>J175/AVERAGE(I$175:I$183)</f>
        <v>4.9718063943670031E-2</v>
      </c>
      <c r="L175" s="127">
        <v>102.3933</v>
      </c>
      <c r="M175" s="127">
        <v>10.1191</v>
      </c>
      <c r="N175" s="117">
        <v>2.69E-2</v>
      </c>
      <c r="O175" s="117">
        <v>0.44629999999999997</v>
      </c>
    </row>
    <row r="176" spans="1:15" x14ac:dyDescent="0.25">
      <c r="A176" s="117" t="s">
        <v>149</v>
      </c>
      <c r="B176" s="117" t="s">
        <v>709</v>
      </c>
      <c r="C176" s="139">
        <v>44678.529270833336</v>
      </c>
      <c r="D176" s="117">
        <v>32525644</v>
      </c>
      <c r="E176" s="117">
        <v>5836393</v>
      </c>
      <c r="F176" s="117">
        <v>381.74810000000002</v>
      </c>
      <c r="G176" s="117">
        <v>46.667900000000003</v>
      </c>
      <c r="H176" s="133">
        <f t="shared" ref="H176:H183" si="26">G176/AVERAGE(F$175:F$183)</f>
        <v>0.42802239517040447</v>
      </c>
      <c r="I176" s="117">
        <v>2.3132000000000001</v>
      </c>
      <c r="J176" s="117">
        <v>0.19120000000000001</v>
      </c>
      <c r="K176" s="127">
        <f t="shared" ref="K176:K183" si="27">J176/AVERAGE(I$175:I$183)</f>
        <v>0.12313593038898589</v>
      </c>
      <c r="L176" s="127">
        <v>102.39</v>
      </c>
      <c r="M176" s="127">
        <v>10.480499999999999</v>
      </c>
      <c r="N176" s="117">
        <v>2.6700000000000002E-2</v>
      </c>
      <c r="O176" s="117">
        <v>0.45660000000000001</v>
      </c>
    </row>
    <row r="177" spans="1:15" x14ac:dyDescent="0.25">
      <c r="A177" s="117" t="s">
        <v>149</v>
      </c>
      <c r="B177" s="117" t="s">
        <v>709</v>
      </c>
      <c r="C177" s="139">
        <v>44678.537349537037</v>
      </c>
      <c r="D177" s="117">
        <v>32525644</v>
      </c>
      <c r="E177" s="117">
        <v>5836383</v>
      </c>
      <c r="F177" s="117">
        <v>-0.36580000000000001</v>
      </c>
      <c r="G177" s="117">
        <v>1.6500000000000001E-2</v>
      </c>
      <c r="H177" s="133">
        <f t="shared" si="26"/>
        <v>1.5133249021943721E-4</v>
      </c>
      <c r="I177" s="117">
        <v>0.7611</v>
      </c>
      <c r="J177" s="117">
        <v>7.8E-2</v>
      </c>
      <c r="K177" s="127">
        <f t="shared" si="27"/>
        <v>5.0233277041531896E-2</v>
      </c>
      <c r="L177" s="127">
        <v>102.3933</v>
      </c>
      <c r="M177" s="127">
        <v>9.4395000000000007</v>
      </c>
      <c r="N177" s="117">
        <v>2.1899999999999999E-2</v>
      </c>
      <c r="O177" s="117">
        <v>0.42820000000000003</v>
      </c>
    </row>
    <row r="178" spans="1:15" x14ac:dyDescent="0.25">
      <c r="A178" s="117" t="s">
        <v>149</v>
      </c>
      <c r="B178" s="117" t="s">
        <v>709</v>
      </c>
      <c r="C178" s="139">
        <v>44678.545532407406</v>
      </c>
      <c r="D178" s="117">
        <v>32525634</v>
      </c>
      <c r="E178" s="117">
        <v>5836383</v>
      </c>
      <c r="F178" s="117">
        <v>-0.28210000000000002</v>
      </c>
      <c r="G178" s="117">
        <v>4.3200000000000002E-2</v>
      </c>
      <c r="H178" s="133">
        <f t="shared" si="26"/>
        <v>3.9621597439270834E-4</v>
      </c>
      <c r="I178" s="117">
        <v>0.80869999999999997</v>
      </c>
      <c r="J178" s="117">
        <v>7.4999999999999997E-2</v>
      </c>
      <c r="K178" s="127">
        <f t="shared" si="27"/>
        <v>4.8301227924549897E-2</v>
      </c>
      <c r="L178" s="127">
        <v>102.3733</v>
      </c>
      <c r="M178" s="127">
        <v>9.7407000000000004</v>
      </c>
      <c r="N178" s="117">
        <v>1.7999999999999999E-2</v>
      </c>
      <c r="O178" s="117">
        <v>0.54869999999999997</v>
      </c>
    </row>
    <row r="179" spans="1:15" x14ac:dyDescent="0.25">
      <c r="A179" s="117" t="s">
        <v>149</v>
      </c>
      <c r="B179" s="117" t="s">
        <v>709</v>
      </c>
      <c r="C179" s="139">
        <v>44678.553935185184</v>
      </c>
      <c r="D179" s="117">
        <v>32525624</v>
      </c>
      <c r="E179" s="117">
        <v>5836383</v>
      </c>
      <c r="F179" s="117">
        <v>0.1341</v>
      </c>
      <c r="G179" s="117">
        <v>0.1186</v>
      </c>
      <c r="H179" s="133">
        <f t="shared" si="26"/>
        <v>1.0877595963651669E-3</v>
      </c>
      <c r="I179" s="117">
        <v>0.57920000000000005</v>
      </c>
      <c r="J179" s="117">
        <v>2.3300000000000001E-2</v>
      </c>
      <c r="K179" s="127">
        <f t="shared" si="27"/>
        <v>1.5005581475226836E-2</v>
      </c>
      <c r="L179" s="127">
        <v>102.39</v>
      </c>
      <c r="M179" s="127">
        <v>9.0521999999999991</v>
      </c>
      <c r="N179" s="117">
        <v>1.5699999999999999E-2</v>
      </c>
      <c r="O179" s="117">
        <v>0.54669999999999996</v>
      </c>
    </row>
    <row r="180" spans="1:15" x14ac:dyDescent="0.25">
      <c r="A180" s="117" t="s">
        <v>149</v>
      </c>
      <c r="B180" s="117" t="s">
        <v>709</v>
      </c>
      <c r="C180" s="139">
        <v>44678.561932870369</v>
      </c>
      <c r="D180" s="117">
        <v>32525624</v>
      </c>
      <c r="E180" s="117">
        <v>5836393</v>
      </c>
      <c r="F180" s="117">
        <v>201.39439999999999</v>
      </c>
      <c r="G180" s="117">
        <v>9.3953000000000007</v>
      </c>
      <c r="H180" s="133">
        <f t="shared" si="26"/>
        <v>8.6170554264162327E-2</v>
      </c>
      <c r="I180" s="117">
        <v>1.8744000000000001</v>
      </c>
      <c r="J180" s="117">
        <v>9.7699999999999995E-2</v>
      </c>
      <c r="K180" s="127">
        <f t="shared" si="27"/>
        <v>6.2920399576380334E-2</v>
      </c>
      <c r="L180" s="127">
        <v>102.3733</v>
      </c>
      <c r="M180" s="127">
        <v>9.5416000000000007</v>
      </c>
      <c r="N180" s="117">
        <v>3.7999999999999999E-2</v>
      </c>
      <c r="O180" s="117">
        <v>0.62809999999999999</v>
      </c>
    </row>
    <row r="181" spans="1:15" x14ac:dyDescent="0.25">
      <c r="A181" s="117" t="s">
        <v>149</v>
      </c>
      <c r="B181" s="117" t="s">
        <v>709</v>
      </c>
      <c r="C181" s="139">
        <v>44678.571863425925</v>
      </c>
      <c r="D181" s="117">
        <v>32525624</v>
      </c>
      <c r="E181" s="117">
        <v>5836403</v>
      </c>
      <c r="F181" s="117">
        <v>55.790100000000002</v>
      </c>
      <c r="G181" s="117">
        <v>2.3852000000000002</v>
      </c>
      <c r="H181" s="133">
        <f t="shared" si="26"/>
        <v>2.1876257919478889E-2</v>
      </c>
      <c r="I181" s="117">
        <v>2.7475999999999998</v>
      </c>
      <c r="J181" s="117">
        <v>7.5800000000000006E-2</v>
      </c>
      <c r="K181" s="127">
        <f t="shared" si="27"/>
        <v>4.8816441022411769E-2</v>
      </c>
      <c r="L181" s="127">
        <v>102.36</v>
      </c>
      <c r="M181" s="127">
        <v>9.6081000000000003</v>
      </c>
      <c r="N181" s="117">
        <v>1.9199999999999998E-2</v>
      </c>
      <c r="O181" s="117">
        <v>0.41149999999999998</v>
      </c>
    </row>
    <row r="182" spans="1:15" x14ac:dyDescent="0.25">
      <c r="A182" s="117" t="s">
        <v>149</v>
      </c>
      <c r="B182" s="117" t="s">
        <v>709</v>
      </c>
      <c r="C182" s="139">
        <v>44678.579444444447</v>
      </c>
      <c r="D182" s="117">
        <v>32525634</v>
      </c>
      <c r="E182" s="117">
        <v>5836403</v>
      </c>
      <c r="F182" s="117">
        <v>41.0593</v>
      </c>
      <c r="G182" s="117">
        <v>4.1559999999999997</v>
      </c>
      <c r="H182" s="133">
        <f t="shared" si="26"/>
        <v>3.8117444203150365E-2</v>
      </c>
      <c r="I182" s="117">
        <v>1.8469</v>
      </c>
      <c r="J182" s="117">
        <v>0.1028</v>
      </c>
      <c r="K182" s="127">
        <f t="shared" si="27"/>
        <v>6.6204883075249729E-2</v>
      </c>
      <c r="L182" s="127">
        <v>102.3533</v>
      </c>
      <c r="M182" s="127">
        <v>9.9435000000000002</v>
      </c>
      <c r="N182" s="117">
        <v>1.7999999999999999E-2</v>
      </c>
      <c r="O182" s="117">
        <v>0.34549999999999997</v>
      </c>
    </row>
    <row r="183" spans="1:15" x14ac:dyDescent="0.25">
      <c r="A183" s="117" t="s">
        <v>149</v>
      </c>
      <c r="B183" s="117" t="s">
        <v>709</v>
      </c>
      <c r="C183" s="139">
        <v>44678.587152777778</v>
      </c>
      <c r="D183" s="117">
        <v>32525644</v>
      </c>
      <c r="E183" s="117">
        <v>5836403</v>
      </c>
      <c r="F183" s="117">
        <v>111.379</v>
      </c>
      <c r="G183" s="117">
        <v>32.462600000000002</v>
      </c>
      <c r="H183" s="133">
        <f t="shared" si="26"/>
        <v>0.29773612709075775</v>
      </c>
      <c r="I183" s="117">
        <v>1.383</v>
      </c>
      <c r="J183" s="117">
        <v>0.13120000000000001</v>
      </c>
      <c r="K183" s="127">
        <f t="shared" si="27"/>
        <v>8.4494948049345972E-2</v>
      </c>
      <c r="L183" s="127">
        <v>102.3633</v>
      </c>
      <c r="M183" s="127">
        <v>10.308</v>
      </c>
      <c r="N183" s="117">
        <v>1.5599999999999999E-2</v>
      </c>
      <c r="O183" s="117">
        <v>0.3553</v>
      </c>
    </row>
    <row r="184" spans="1:15" x14ac:dyDescent="0.25">
      <c r="A184" s="117" t="s">
        <v>150</v>
      </c>
      <c r="B184" s="117" t="s">
        <v>709</v>
      </c>
      <c r="C184" s="139">
        <v>44679.335914351854</v>
      </c>
      <c r="D184" s="117">
        <v>32525634</v>
      </c>
      <c r="E184" s="117">
        <v>5836393</v>
      </c>
      <c r="F184" s="117">
        <v>91.511399999999995</v>
      </c>
      <c r="G184" s="117">
        <v>3.3742999999999999</v>
      </c>
      <c r="H184" s="133">
        <f>G184/AVERAGE(F$184:F$192)</f>
        <v>6.6815572545082635E-2</v>
      </c>
      <c r="I184" s="117">
        <v>1.0048999999999999</v>
      </c>
      <c r="J184" s="117">
        <v>3.2800000000000003E-2</v>
      </c>
      <c r="K184" s="127">
        <f>J184/AVERAGE(I$184:I$192)</f>
        <v>2.6952504428172309E-2</v>
      </c>
      <c r="L184" s="127">
        <v>102.87</v>
      </c>
      <c r="M184" s="127">
        <v>10.388</v>
      </c>
      <c r="N184" s="117">
        <v>2.5100000000000001E-2</v>
      </c>
      <c r="O184" s="117">
        <v>0.46800000000000003</v>
      </c>
    </row>
    <row r="185" spans="1:15" x14ac:dyDescent="0.25">
      <c r="A185" s="117" t="s">
        <v>150</v>
      </c>
      <c r="B185" s="117" t="s">
        <v>709</v>
      </c>
      <c r="C185" s="139">
        <v>44679.344201388885</v>
      </c>
      <c r="D185" s="117">
        <v>32525644</v>
      </c>
      <c r="E185" s="117">
        <v>5836393</v>
      </c>
      <c r="F185" s="117">
        <v>125.3832</v>
      </c>
      <c r="G185" s="117">
        <v>5.9063999999999997</v>
      </c>
      <c r="H185" s="133">
        <f t="shared" ref="H185:H192" si="28">G185/AVERAGE(F$184:F$192)</f>
        <v>0.11695447876012094</v>
      </c>
      <c r="I185" s="117">
        <v>1.7037</v>
      </c>
      <c r="J185" s="117">
        <v>7.3400000000000007E-2</v>
      </c>
      <c r="K185" s="127">
        <f t="shared" ref="K185:K192" si="29">J185/AVERAGE(I$184:I$192)</f>
        <v>6.0314445884995349E-2</v>
      </c>
      <c r="L185" s="127">
        <v>102.87</v>
      </c>
      <c r="M185" s="127">
        <v>10.666499999999999</v>
      </c>
      <c r="N185" s="117">
        <v>1.1599999999999999E-2</v>
      </c>
      <c r="O185" s="117">
        <v>0.29859999999999998</v>
      </c>
    </row>
    <row r="186" spans="1:15" x14ac:dyDescent="0.25">
      <c r="A186" s="117" t="s">
        <v>150</v>
      </c>
      <c r="B186" s="117" t="s">
        <v>709</v>
      </c>
      <c r="C186" s="139">
        <v>44679.352349537039</v>
      </c>
      <c r="D186" s="117">
        <v>32525644</v>
      </c>
      <c r="E186" s="117">
        <v>5836383</v>
      </c>
      <c r="F186" s="117">
        <v>-0.31159999999999999</v>
      </c>
      <c r="G186" s="117">
        <v>2.6100000000000002E-2</v>
      </c>
      <c r="H186" s="133">
        <f t="shared" si="28"/>
        <v>5.1681428545969743E-4</v>
      </c>
      <c r="I186" s="117">
        <v>0.61419999999999997</v>
      </c>
      <c r="J186" s="117">
        <v>4.0399999999999998E-2</v>
      </c>
      <c r="K186" s="127">
        <f t="shared" si="29"/>
        <v>3.3197596917626866E-2</v>
      </c>
      <c r="L186" s="127">
        <v>102.88330000000001</v>
      </c>
      <c r="M186" s="127">
        <v>10.1905</v>
      </c>
      <c r="N186" s="117">
        <v>1.8700000000000001E-2</v>
      </c>
      <c r="O186" s="117">
        <v>0.4536</v>
      </c>
    </row>
    <row r="187" spans="1:15" x14ac:dyDescent="0.25">
      <c r="A187" s="117" t="s">
        <v>150</v>
      </c>
      <c r="B187" s="117" t="s">
        <v>709</v>
      </c>
      <c r="C187" s="139">
        <v>44679.361296296294</v>
      </c>
      <c r="D187" s="117">
        <v>32525634</v>
      </c>
      <c r="E187" s="117">
        <v>5836383</v>
      </c>
      <c r="F187" s="117">
        <v>-0.25969999999999999</v>
      </c>
      <c r="G187" s="117">
        <v>2.7699999999999999E-2</v>
      </c>
      <c r="H187" s="133">
        <f t="shared" si="28"/>
        <v>5.4849638725033021E-4</v>
      </c>
      <c r="I187" s="117">
        <v>0.5444</v>
      </c>
      <c r="J187" s="117">
        <v>3.0200000000000001E-2</v>
      </c>
      <c r="K187" s="127">
        <f t="shared" si="29"/>
        <v>2.4816025418622063E-2</v>
      </c>
      <c r="L187" s="127">
        <v>102.89</v>
      </c>
      <c r="M187" s="127">
        <v>9.3826999999999998</v>
      </c>
      <c r="N187" s="117">
        <v>1.78E-2</v>
      </c>
      <c r="O187" s="117">
        <v>0.51659999999999995</v>
      </c>
    </row>
    <row r="188" spans="1:15" x14ac:dyDescent="0.25">
      <c r="A188" s="117" t="s">
        <v>150</v>
      </c>
      <c r="B188" s="117" t="s">
        <v>709</v>
      </c>
      <c r="C188" s="139">
        <v>44679.369502314818</v>
      </c>
      <c r="D188" s="117">
        <v>32525624</v>
      </c>
      <c r="E188" s="117">
        <v>5836383</v>
      </c>
      <c r="F188" s="117">
        <v>9.2999999999999992E-3</v>
      </c>
      <c r="G188" s="117">
        <v>1.54E-2</v>
      </c>
      <c r="H188" s="133">
        <f t="shared" si="28"/>
        <v>3.049402297348406E-4</v>
      </c>
      <c r="I188" s="117">
        <v>0.51</v>
      </c>
      <c r="J188" s="117">
        <v>1.8200000000000001E-2</v>
      </c>
      <c r="K188" s="127">
        <f t="shared" si="29"/>
        <v>1.4955353066851708E-2</v>
      </c>
      <c r="L188" s="127">
        <v>102.8967</v>
      </c>
      <c r="M188" s="127">
        <v>9.4183000000000003</v>
      </c>
      <c r="N188" s="117">
        <v>2.0400000000000001E-2</v>
      </c>
      <c r="O188" s="117">
        <v>0.64049999999999996</v>
      </c>
    </row>
    <row r="189" spans="1:15" x14ac:dyDescent="0.25">
      <c r="A189" s="117" t="s">
        <v>150</v>
      </c>
      <c r="B189" s="117" t="s">
        <v>709</v>
      </c>
      <c r="C189" s="139">
        <v>44679.378125000003</v>
      </c>
      <c r="D189" s="117">
        <v>32525624</v>
      </c>
      <c r="E189" s="117">
        <v>5836393</v>
      </c>
      <c r="F189" s="117">
        <v>118.24169999999999</v>
      </c>
      <c r="G189" s="117">
        <v>5.4817</v>
      </c>
      <c r="H189" s="133">
        <f t="shared" si="28"/>
        <v>0.10854486086606986</v>
      </c>
      <c r="I189" s="117">
        <v>1.3560000000000001</v>
      </c>
      <c r="J189" s="117">
        <v>0.1008</v>
      </c>
      <c r="K189" s="127">
        <f t="shared" si="29"/>
        <v>8.2829647754870991E-2</v>
      </c>
      <c r="L189" s="127">
        <v>102.8967</v>
      </c>
      <c r="M189" s="127">
        <v>10.303900000000001</v>
      </c>
      <c r="N189" s="117">
        <v>1.9099999999999999E-2</v>
      </c>
      <c r="O189" s="117">
        <v>0.38400000000000001</v>
      </c>
    </row>
    <row r="190" spans="1:15" x14ac:dyDescent="0.25">
      <c r="A190" s="117" t="s">
        <v>150</v>
      </c>
      <c r="B190" s="117" t="s">
        <v>709</v>
      </c>
      <c r="C190" s="139">
        <v>44679.385439814818</v>
      </c>
      <c r="D190" s="117">
        <v>32525624</v>
      </c>
      <c r="E190" s="117">
        <v>5836403</v>
      </c>
      <c r="F190" s="117">
        <v>20.9147</v>
      </c>
      <c r="G190" s="117">
        <v>2.9476</v>
      </c>
      <c r="H190" s="133">
        <f t="shared" si="28"/>
        <v>5.8366352023793262E-2</v>
      </c>
      <c r="I190" s="117">
        <v>2.5268000000000002</v>
      </c>
      <c r="J190" s="117">
        <v>6.88E-2</v>
      </c>
      <c r="K190" s="127">
        <f t="shared" si="29"/>
        <v>5.6534521483483376E-2</v>
      </c>
      <c r="L190" s="127">
        <v>102.91</v>
      </c>
      <c r="M190" s="127">
        <v>10.0596</v>
      </c>
      <c r="N190" s="117">
        <v>2.24E-2</v>
      </c>
      <c r="O190" s="117">
        <v>0.52190000000000003</v>
      </c>
    </row>
    <row r="191" spans="1:15" x14ac:dyDescent="0.25">
      <c r="A191" s="117" t="s">
        <v>150</v>
      </c>
      <c r="B191" s="117" t="s">
        <v>709</v>
      </c>
      <c r="C191" s="139">
        <v>44679.394814814812</v>
      </c>
      <c r="D191" s="117">
        <v>32525634</v>
      </c>
      <c r="E191" s="117">
        <v>5836403</v>
      </c>
      <c r="F191" s="117">
        <v>15.5906</v>
      </c>
      <c r="G191" s="117">
        <v>1.2052</v>
      </c>
      <c r="H191" s="133">
        <f t="shared" si="28"/>
        <v>2.3864543173794151E-2</v>
      </c>
      <c r="I191" s="117">
        <v>1.4337</v>
      </c>
      <c r="J191" s="117">
        <v>0.20069999999999999</v>
      </c>
      <c r="K191" s="127">
        <f t="shared" si="29"/>
        <v>0.16491974508335919</v>
      </c>
      <c r="L191" s="127">
        <v>102.9067</v>
      </c>
      <c r="M191" s="127">
        <v>10.129200000000001</v>
      </c>
      <c r="N191" s="117">
        <v>7.4999999999999997E-3</v>
      </c>
      <c r="O191" s="117">
        <v>0.19289999999999999</v>
      </c>
    </row>
    <row r="192" spans="1:15" x14ac:dyDescent="0.25">
      <c r="A192" s="117" t="s">
        <v>150</v>
      </c>
      <c r="B192" s="117" t="s">
        <v>709</v>
      </c>
      <c r="C192" s="139">
        <v>44679.402511574073</v>
      </c>
      <c r="D192" s="117">
        <v>32525644</v>
      </c>
      <c r="E192" s="117">
        <v>5836403</v>
      </c>
      <c r="F192" s="117">
        <v>83.435699999999997</v>
      </c>
      <c r="G192" s="117">
        <v>22.721499999999999</v>
      </c>
      <c r="H192" s="133">
        <f t="shared" si="28"/>
        <v>0.44991554739741435</v>
      </c>
      <c r="I192" s="117">
        <v>1.2588999999999999</v>
      </c>
      <c r="J192" s="117">
        <v>0.15279999999999999</v>
      </c>
      <c r="K192" s="127">
        <f t="shared" si="29"/>
        <v>0.12555922794587585</v>
      </c>
      <c r="L192" s="127">
        <v>102.9067</v>
      </c>
      <c r="M192" s="127">
        <v>10.3017</v>
      </c>
      <c r="N192" s="117">
        <v>1.4E-2</v>
      </c>
      <c r="O192" s="117">
        <v>0.37369999999999998</v>
      </c>
    </row>
    <row r="193" spans="1:15" x14ac:dyDescent="0.25">
      <c r="A193" s="117" t="s">
        <v>150</v>
      </c>
      <c r="B193" s="117" t="s">
        <v>708</v>
      </c>
      <c r="C193" s="139">
        <v>44679.415775462963</v>
      </c>
      <c r="D193" s="117">
        <v>32525566</v>
      </c>
      <c r="E193" s="117">
        <v>5836323</v>
      </c>
      <c r="F193" s="117">
        <v>-0.35070000000000001</v>
      </c>
      <c r="G193" s="117">
        <v>2.24E-2</v>
      </c>
      <c r="H193" s="133">
        <f>G193/AVERAGE(F$193:F$208)</f>
        <v>5.9641763346009429E-4</v>
      </c>
      <c r="I193" s="117">
        <v>0.39829999999999999</v>
      </c>
      <c r="J193" s="117">
        <v>1.78E-2</v>
      </c>
      <c r="K193" s="127">
        <f>J193/AVERAGE(I$193:I$208)</f>
        <v>9.923656142527118E-3</v>
      </c>
      <c r="L193" s="127">
        <v>102.8867</v>
      </c>
      <c r="M193" s="127">
        <v>12.0207</v>
      </c>
      <c r="N193" s="117">
        <v>0</v>
      </c>
      <c r="O193" s="117">
        <v>4.5900000000000003E-2</v>
      </c>
    </row>
    <row r="194" spans="1:15" x14ac:dyDescent="0.25">
      <c r="A194" s="117" t="s">
        <v>150</v>
      </c>
      <c r="B194" s="117" t="s">
        <v>708</v>
      </c>
      <c r="C194" s="139">
        <v>44679.423368055555</v>
      </c>
      <c r="D194" s="117">
        <v>32525561</v>
      </c>
      <c r="E194" s="117">
        <v>5836328</v>
      </c>
      <c r="F194" s="117">
        <v>-1.2551000000000001</v>
      </c>
      <c r="G194" s="117">
        <v>4.5199999999999997E-2</v>
      </c>
      <c r="H194" s="133">
        <f t="shared" ref="H194:H208" si="30">G194/AVERAGE(F$193:F$208)</f>
        <v>1.2034855818034045E-3</v>
      </c>
      <c r="I194" s="117">
        <v>3.0129000000000001</v>
      </c>
      <c r="J194" s="117">
        <v>0.154</v>
      </c>
      <c r="K194" s="127">
        <f t="shared" ref="K194:K208" si="31">J194/AVERAGE(I$193:I$208)</f>
        <v>8.585635089602113E-2</v>
      </c>
      <c r="L194" s="127">
        <v>102.8867</v>
      </c>
      <c r="M194" s="127">
        <v>10.8491</v>
      </c>
      <c r="N194" s="117">
        <v>6.7000000000000002E-3</v>
      </c>
      <c r="O194" s="117">
        <v>0.21929999999999999</v>
      </c>
    </row>
    <row r="195" spans="1:15" x14ac:dyDescent="0.25">
      <c r="A195" s="117" t="s">
        <v>150</v>
      </c>
      <c r="B195" s="117" t="s">
        <v>708</v>
      </c>
      <c r="C195" s="139">
        <v>44679.43037037037</v>
      </c>
      <c r="D195" s="117">
        <v>32525571</v>
      </c>
      <c r="E195" s="117">
        <v>5836328</v>
      </c>
      <c r="F195" s="117">
        <v>-0.53239999999999998</v>
      </c>
      <c r="G195" s="117">
        <v>3.9800000000000002E-2</v>
      </c>
      <c r="H195" s="133">
        <f t="shared" si="30"/>
        <v>1.0597063308799889E-3</v>
      </c>
      <c r="I195" s="117">
        <v>3.6833999999999998</v>
      </c>
      <c r="J195" s="117">
        <v>0.48399999999999999</v>
      </c>
      <c r="K195" s="127">
        <f t="shared" si="31"/>
        <v>0.26983424567320929</v>
      </c>
      <c r="L195" s="127">
        <v>102.88330000000001</v>
      </c>
      <c r="M195" s="127">
        <v>10.5189</v>
      </c>
      <c r="N195" s="117">
        <v>4.1000000000000003E-3</v>
      </c>
      <c r="O195" s="117">
        <v>0.11990000000000001</v>
      </c>
    </row>
    <row r="196" spans="1:15" x14ac:dyDescent="0.25">
      <c r="A196" s="117" t="s">
        <v>150</v>
      </c>
      <c r="B196" s="117" t="s">
        <v>708</v>
      </c>
      <c r="C196" s="139">
        <v>44679.438935185186</v>
      </c>
      <c r="D196" s="117">
        <v>32525571</v>
      </c>
      <c r="E196" s="117">
        <v>5836318</v>
      </c>
      <c r="F196" s="117">
        <v>-0.10580000000000001</v>
      </c>
      <c r="G196" s="117">
        <v>0.13880000000000001</v>
      </c>
      <c r="H196" s="133">
        <f t="shared" si="30"/>
        <v>3.6956592644759416E-3</v>
      </c>
      <c r="I196" s="117">
        <v>1.0417000000000001</v>
      </c>
      <c r="J196" s="117">
        <v>6.4299999999999996E-2</v>
      </c>
      <c r="K196" s="127">
        <f t="shared" si="31"/>
        <v>3.584781404294908E-2</v>
      </c>
      <c r="L196" s="127">
        <v>102.88</v>
      </c>
      <c r="M196" s="127">
        <v>9.8905999999999992</v>
      </c>
      <c r="N196" s="117">
        <v>7.6E-3</v>
      </c>
      <c r="O196" s="117">
        <v>0.2452</v>
      </c>
    </row>
    <row r="197" spans="1:15" x14ac:dyDescent="0.25">
      <c r="A197" s="117" t="s">
        <v>150</v>
      </c>
      <c r="B197" s="117" t="s">
        <v>708</v>
      </c>
      <c r="C197" s="139">
        <v>44679.447083333333</v>
      </c>
      <c r="D197" s="117">
        <v>32525561</v>
      </c>
      <c r="E197" s="117">
        <v>5836318</v>
      </c>
      <c r="F197" s="117">
        <v>0.14069999999999999</v>
      </c>
      <c r="G197" s="117">
        <v>0.1923</v>
      </c>
      <c r="H197" s="133">
        <f t="shared" si="30"/>
        <v>5.1201388801060772E-3</v>
      </c>
      <c r="I197" s="117">
        <v>1.0591999999999999</v>
      </c>
      <c r="J197" s="117">
        <v>9.5899999999999999E-2</v>
      </c>
      <c r="K197" s="127">
        <f t="shared" si="31"/>
        <v>5.3465091239794982E-2</v>
      </c>
      <c r="L197" s="127">
        <v>102.87</v>
      </c>
      <c r="M197" s="127">
        <v>9.7469000000000001</v>
      </c>
      <c r="N197" s="117">
        <v>9.9000000000000008E-3</v>
      </c>
      <c r="O197" s="117">
        <v>0.2893</v>
      </c>
    </row>
    <row r="198" spans="1:15" x14ac:dyDescent="0.25">
      <c r="A198" s="117" t="s">
        <v>150</v>
      </c>
      <c r="B198" s="117" t="s">
        <v>708</v>
      </c>
      <c r="C198" s="139">
        <v>44679.458668981482</v>
      </c>
      <c r="D198" s="117">
        <v>32525551</v>
      </c>
      <c r="E198" s="117">
        <v>5836318</v>
      </c>
      <c r="F198" s="117">
        <v>30.0383</v>
      </c>
      <c r="G198" s="117">
        <v>3.7726000000000002</v>
      </c>
      <c r="H198" s="133">
        <f t="shared" si="30"/>
        <v>0.10044844482105142</v>
      </c>
      <c r="I198" s="117">
        <v>1.9194</v>
      </c>
      <c r="J198" s="117">
        <v>0.30420000000000003</v>
      </c>
      <c r="K198" s="127">
        <f t="shared" si="31"/>
        <v>0.16959416845824435</v>
      </c>
      <c r="L198" s="127">
        <v>102.8633</v>
      </c>
      <c r="M198" s="127">
        <v>9.6541999999999994</v>
      </c>
      <c r="N198" s="117">
        <v>1.6E-2</v>
      </c>
      <c r="O198" s="117">
        <v>0.37790000000000001</v>
      </c>
    </row>
    <row r="199" spans="1:15" x14ac:dyDescent="0.25">
      <c r="A199" s="117" t="s">
        <v>150</v>
      </c>
      <c r="B199" s="117" t="s">
        <v>708</v>
      </c>
      <c r="C199" s="139">
        <v>44679.466423611113</v>
      </c>
      <c r="D199" s="117">
        <v>32525551</v>
      </c>
      <c r="E199" s="117">
        <v>5836328</v>
      </c>
      <c r="F199" s="117">
        <v>1.12E-2</v>
      </c>
      <c r="G199" s="117">
        <v>0.83150000000000002</v>
      </c>
      <c r="H199" s="133">
        <f t="shared" si="30"/>
        <v>2.2139342063485196E-2</v>
      </c>
      <c r="I199" s="117">
        <v>2.0392000000000001</v>
      </c>
      <c r="J199" s="117">
        <v>0.13919999999999999</v>
      </c>
      <c r="K199" s="127">
        <f t="shared" si="31"/>
        <v>7.7605221069650274E-2</v>
      </c>
      <c r="L199" s="127">
        <v>102.8633</v>
      </c>
      <c r="M199" s="127">
        <v>10.1698</v>
      </c>
      <c r="N199" s="117">
        <v>2.3900000000000001E-2</v>
      </c>
      <c r="O199" s="117">
        <v>0.4284</v>
      </c>
    </row>
    <row r="200" spans="1:15" x14ac:dyDescent="0.25">
      <c r="A200" s="117" t="s">
        <v>150</v>
      </c>
      <c r="B200" s="117" t="s">
        <v>708</v>
      </c>
      <c r="C200" s="139">
        <v>44679.480428240742</v>
      </c>
      <c r="D200" s="117">
        <v>32525561</v>
      </c>
      <c r="E200" s="117">
        <v>5836338</v>
      </c>
      <c r="F200" s="117">
        <v>-2.3448000000000002</v>
      </c>
      <c r="G200" s="117">
        <v>0.15570000000000001</v>
      </c>
      <c r="H200" s="133">
        <f t="shared" si="30"/>
        <v>4.1456350682918157E-3</v>
      </c>
      <c r="I200" s="117">
        <v>3.1</v>
      </c>
      <c r="J200" s="117">
        <v>0.52259999999999995</v>
      </c>
      <c r="K200" s="127">
        <f t="shared" si="31"/>
        <v>0.29135408427441978</v>
      </c>
      <c r="L200" s="127">
        <v>102.86</v>
      </c>
      <c r="M200" s="127">
        <v>10.282299999999999</v>
      </c>
      <c r="N200" s="117">
        <v>3.8999999999999998E-3</v>
      </c>
      <c r="O200" s="117">
        <v>0.1207</v>
      </c>
    </row>
    <row r="201" spans="1:15" x14ac:dyDescent="0.25">
      <c r="A201" s="117" t="s">
        <v>150</v>
      </c>
      <c r="B201" s="117" t="s">
        <v>708</v>
      </c>
      <c r="C201" s="139">
        <v>44679.488530092596</v>
      </c>
      <c r="D201" s="117">
        <v>32525571</v>
      </c>
      <c r="E201" s="117">
        <v>5836338</v>
      </c>
      <c r="F201" s="117">
        <v>-0.61029999999999995</v>
      </c>
      <c r="G201" s="117">
        <v>5.1799999999999999E-2</v>
      </c>
      <c r="H201" s="133">
        <f t="shared" si="30"/>
        <v>1.3792157773764679E-3</v>
      </c>
      <c r="I201" s="117">
        <v>3.7183999999999999</v>
      </c>
      <c r="J201" s="117">
        <v>0.56320000000000003</v>
      </c>
      <c r="K201" s="127">
        <f t="shared" si="31"/>
        <v>0.31398894041973446</v>
      </c>
      <c r="L201" s="127">
        <v>102.8533</v>
      </c>
      <c r="M201" s="127">
        <v>10.3515</v>
      </c>
      <c r="N201" s="117">
        <v>5.0000000000000001E-3</v>
      </c>
      <c r="O201" s="117">
        <v>0.18</v>
      </c>
    </row>
    <row r="202" spans="1:15" x14ac:dyDescent="0.25">
      <c r="A202" s="117" t="s">
        <v>150</v>
      </c>
      <c r="B202" s="117" t="s">
        <v>708</v>
      </c>
      <c r="C202" s="139">
        <v>44679.496076388888</v>
      </c>
      <c r="D202" s="117">
        <v>32525581</v>
      </c>
      <c r="E202" s="117">
        <v>5836338</v>
      </c>
      <c r="F202" s="117">
        <v>-0.17899999999999999</v>
      </c>
      <c r="G202" s="117">
        <v>1.9E-2</v>
      </c>
      <c r="H202" s="133">
        <f t="shared" si="30"/>
        <v>5.058899569527585E-4</v>
      </c>
      <c r="I202" s="117">
        <v>1.0246</v>
      </c>
      <c r="J202" s="117">
        <v>3.3799999999999997E-2</v>
      </c>
      <c r="K202" s="127">
        <f t="shared" si="31"/>
        <v>1.8843796495360481E-2</v>
      </c>
      <c r="L202" s="127">
        <v>102.8633</v>
      </c>
      <c r="M202" s="127">
        <v>9.7775999999999996</v>
      </c>
      <c r="N202" s="117">
        <v>6.0000000000000001E-3</v>
      </c>
      <c r="O202" s="117">
        <v>0.18</v>
      </c>
    </row>
    <row r="203" spans="1:15" x14ac:dyDescent="0.25">
      <c r="A203" s="117" t="s">
        <v>150</v>
      </c>
      <c r="B203" s="117" t="s">
        <v>708</v>
      </c>
      <c r="C203" s="139">
        <v>44679.504178240742</v>
      </c>
      <c r="D203" s="117">
        <v>32525581</v>
      </c>
      <c r="E203" s="117">
        <v>5836328</v>
      </c>
      <c r="F203" s="117">
        <v>-0.60150000000000003</v>
      </c>
      <c r="G203" s="117">
        <v>5.1900000000000002E-2</v>
      </c>
      <c r="H203" s="133">
        <f t="shared" si="30"/>
        <v>1.3818783560972721E-3</v>
      </c>
      <c r="I203" s="117">
        <v>2.1389999999999998</v>
      </c>
      <c r="J203" s="117">
        <v>0.26169999999999999</v>
      </c>
      <c r="K203" s="127">
        <f t="shared" si="31"/>
        <v>0.14590004564603071</v>
      </c>
      <c r="L203" s="127">
        <v>102.8567</v>
      </c>
      <c r="M203" s="127">
        <v>10.320600000000001</v>
      </c>
      <c r="N203" s="117">
        <v>3.3999999999999998E-3</v>
      </c>
      <c r="O203" s="117">
        <v>0.14419999999999999</v>
      </c>
    </row>
    <row r="204" spans="1:15" x14ac:dyDescent="0.25">
      <c r="A204" s="117" t="s">
        <v>150</v>
      </c>
      <c r="B204" s="117" t="s">
        <v>708</v>
      </c>
      <c r="C204" s="139">
        <v>44679.51221064815</v>
      </c>
      <c r="D204" s="117">
        <v>32525581</v>
      </c>
      <c r="E204" s="117">
        <v>5836318</v>
      </c>
      <c r="F204" s="117">
        <v>0.37819999999999998</v>
      </c>
      <c r="G204" s="117">
        <v>8.7400000000000005E-2</v>
      </c>
      <c r="H204" s="133">
        <f t="shared" si="30"/>
        <v>2.3270938019826896E-3</v>
      </c>
      <c r="I204" s="117">
        <v>1.1526000000000001</v>
      </c>
      <c r="J204" s="117">
        <v>1.6799999999999999E-2</v>
      </c>
      <c r="K204" s="127">
        <f t="shared" si="31"/>
        <v>9.3661473704750326E-3</v>
      </c>
      <c r="L204" s="127">
        <v>102.8467</v>
      </c>
      <c r="M204" s="127">
        <v>9.1867000000000001</v>
      </c>
      <c r="N204" s="117">
        <v>3.0000000000000001E-3</v>
      </c>
      <c r="O204" s="117">
        <v>0.1283</v>
      </c>
    </row>
    <row r="205" spans="1:15" x14ac:dyDescent="0.25">
      <c r="A205" s="117" t="s">
        <v>150</v>
      </c>
      <c r="B205" s="117" t="s">
        <v>708</v>
      </c>
      <c r="C205" s="139">
        <v>44679.520150462966</v>
      </c>
      <c r="D205" s="117">
        <v>32525581</v>
      </c>
      <c r="E205" s="117">
        <v>5836308</v>
      </c>
      <c r="F205" s="117">
        <v>3.4382000000000001</v>
      </c>
      <c r="G205" s="117">
        <v>0.20230000000000001</v>
      </c>
      <c r="H205" s="133">
        <f t="shared" si="30"/>
        <v>5.3863967521864762E-3</v>
      </c>
      <c r="I205" s="117">
        <v>0.90310000000000001</v>
      </c>
      <c r="J205" s="117">
        <v>9.8900000000000002E-2</v>
      </c>
      <c r="K205" s="127">
        <f t="shared" si="31"/>
        <v>5.5137617555951236E-2</v>
      </c>
      <c r="L205" s="127">
        <v>102.83329999999999</v>
      </c>
      <c r="M205" s="127">
        <v>9.0587</v>
      </c>
      <c r="N205" s="117">
        <v>1.09E-2</v>
      </c>
      <c r="O205" s="117">
        <v>0.33650000000000002</v>
      </c>
    </row>
    <row r="206" spans="1:15" x14ac:dyDescent="0.25">
      <c r="A206" s="117" t="s">
        <v>150</v>
      </c>
      <c r="B206" s="117" t="s">
        <v>708</v>
      </c>
      <c r="C206" s="139">
        <v>44679.52884259259</v>
      </c>
      <c r="D206" s="117">
        <v>32525571</v>
      </c>
      <c r="E206" s="117">
        <v>5836308</v>
      </c>
      <c r="F206" s="117">
        <v>1.1616</v>
      </c>
      <c r="G206" s="117">
        <v>0.1615</v>
      </c>
      <c r="H206" s="133">
        <f t="shared" si="30"/>
        <v>4.3000646340984475E-3</v>
      </c>
      <c r="I206" s="117">
        <v>1.0971</v>
      </c>
      <c r="J206" s="117">
        <v>0.14130000000000001</v>
      </c>
      <c r="K206" s="127">
        <f t="shared" si="31"/>
        <v>7.8775989490959653E-2</v>
      </c>
      <c r="L206" s="127">
        <v>102.8433</v>
      </c>
      <c r="M206" s="127">
        <v>9.1471999999999998</v>
      </c>
      <c r="N206" s="117">
        <v>1.6E-2</v>
      </c>
      <c r="O206" s="117">
        <v>0.40899999999999997</v>
      </c>
    </row>
    <row r="207" spans="1:15" x14ac:dyDescent="0.25">
      <c r="A207" s="117" t="s">
        <v>150</v>
      </c>
      <c r="B207" s="117" t="s">
        <v>708</v>
      </c>
      <c r="C207" s="139">
        <v>44679.536574074074</v>
      </c>
      <c r="D207" s="117">
        <v>32525561</v>
      </c>
      <c r="E207" s="117">
        <v>5836308</v>
      </c>
      <c r="F207" s="117">
        <v>538.39750000000004</v>
      </c>
      <c r="G207" s="117">
        <v>132.75460000000001</v>
      </c>
      <c r="H207" s="133">
        <f t="shared" si="30"/>
        <v>3.534695730488457</v>
      </c>
      <c r="I207" s="117">
        <v>1.3822000000000001</v>
      </c>
      <c r="J207" s="117">
        <v>7.2599999999999998E-2</v>
      </c>
      <c r="K207" s="127">
        <f t="shared" si="31"/>
        <v>4.0475136850981391E-2</v>
      </c>
      <c r="L207" s="127">
        <v>102.8233</v>
      </c>
      <c r="M207" s="127">
        <v>9.1928999999999998</v>
      </c>
      <c r="N207" s="117">
        <v>9.9000000000000008E-3</v>
      </c>
      <c r="O207" s="117">
        <v>0.2782</v>
      </c>
    </row>
    <row r="208" spans="1:15" x14ac:dyDescent="0.25">
      <c r="A208" s="117" t="s">
        <v>150</v>
      </c>
      <c r="B208" s="117" t="s">
        <v>708</v>
      </c>
      <c r="C208" s="139">
        <v>44679.545069444444</v>
      </c>
      <c r="D208" s="117">
        <v>32525551</v>
      </c>
      <c r="E208" s="117">
        <v>5836308</v>
      </c>
      <c r="F208" s="117">
        <v>33.335099999999997</v>
      </c>
      <c r="G208" s="117">
        <v>2.9434999999999998</v>
      </c>
      <c r="H208" s="133">
        <f t="shared" si="30"/>
        <v>7.8373004646865502E-2</v>
      </c>
      <c r="I208" s="117">
        <v>1.028</v>
      </c>
      <c r="J208" s="117">
        <v>5.8400000000000001E-2</v>
      </c>
      <c r="K208" s="127">
        <f t="shared" si="31"/>
        <v>3.2558512287841783E-2</v>
      </c>
      <c r="L208" s="127">
        <v>102.81</v>
      </c>
      <c r="M208" s="127">
        <v>9.8269000000000002</v>
      </c>
      <c r="N208" s="117">
        <v>1.49E-2</v>
      </c>
      <c r="O208" s="117">
        <v>0.35639999999999999</v>
      </c>
    </row>
    <row r="209" spans="3:3" x14ac:dyDescent="0.25">
      <c r="C209" s="50"/>
    </row>
    <row r="210" spans="3:3" x14ac:dyDescent="0.25">
      <c r="C210" s="50"/>
    </row>
    <row r="211" spans="3:3" x14ac:dyDescent="0.25">
      <c r="C211" s="50"/>
    </row>
    <row r="212" spans="3:3" x14ac:dyDescent="0.25">
      <c r="C212" s="50"/>
    </row>
    <row r="213" spans="3:3" x14ac:dyDescent="0.25">
      <c r="C213" s="50"/>
    </row>
    <row r="214" spans="3:3" x14ac:dyDescent="0.25">
      <c r="C214" s="50"/>
    </row>
    <row r="215" spans="3:3" x14ac:dyDescent="0.25">
      <c r="C215" s="50"/>
    </row>
    <row r="216" spans="3:3" x14ac:dyDescent="0.25">
      <c r="C216" s="50"/>
    </row>
    <row r="217" spans="3:3" x14ac:dyDescent="0.25">
      <c r="C217" s="50"/>
    </row>
    <row r="218" spans="3:3" x14ac:dyDescent="0.25">
      <c r="C218" s="50"/>
    </row>
    <row r="219" spans="3:3" x14ac:dyDescent="0.25">
      <c r="C219" s="50"/>
    </row>
    <row r="220" spans="3:3" x14ac:dyDescent="0.25">
      <c r="C220" s="50"/>
    </row>
    <row r="221" spans="3:3" x14ac:dyDescent="0.25">
      <c r="C221" s="50"/>
    </row>
    <row r="222" spans="3:3" x14ac:dyDescent="0.25">
      <c r="C222" s="50"/>
    </row>
    <row r="223" spans="3:3" x14ac:dyDescent="0.25">
      <c r="C223" s="50"/>
    </row>
    <row r="224" spans="3:3" x14ac:dyDescent="0.25">
      <c r="C224" s="50"/>
    </row>
    <row r="225" spans="3:3" x14ac:dyDescent="0.25">
      <c r="C225" s="50"/>
    </row>
    <row r="226" spans="3:3" x14ac:dyDescent="0.25">
      <c r="C226" s="50"/>
    </row>
    <row r="227" spans="3:3" x14ac:dyDescent="0.25">
      <c r="C227" s="50"/>
    </row>
    <row r="228" spans="3:3" x14ac:dyDescent="0.25">
      <c r="C228" s="50"/>
    </row>
    <row r="229" spans="3:3" x14ac:dyDescent="0.25">
      <c r="C229" s="50"/>
    </row>
    <row r="230" spans="3:3" x14ac:dyDescent="0.25">
      <c r="C230" s="50"/>
    </row>
    <row r="231" spans="3:3" x14ac:dyDescent="0.25">
      <c r="C231" s="50"/>
    </row>
    <row r="232" spans="3:3" x14ac:dyDescent="0.25">
      <c r="C232" s="50"/>
    </row>
    <row r="233" spans="3:3" x14ac:dyDescent="0.25">
      <c r="C233" s="50"/>
    </row>
    <row r="234" spans="3:3" x14ac:dyDescent="0.25">
      <c r="C234" s="50"/>
    </row>
    <row r="235" spans="3:3" x14ac:dyDescent="0.25">
      <c r="C235" s="50"/>
    </row>
    <row r="236" spans="3:3" x14ac:dyDescent="0.25">
      <c r="C236" s="50"/>
    </row>
    <row r="237" spans="3:3" x14ac:dyDescent="0.25">
      <c r="C237" s="50"/>
    </row>
    <row r="238" spans="3:3" x14ac:dyDescent="0.25">
      <c r="C238" s="50"/>
    </row>
    <row r="239" spans="3:3" x14ac:dyDescent="0.25">
      <c r="C239" s="50"/>
    </row>
    <row r="240" spans="3:3" x14ac:dyDescent="0.25">
      <c r="C240" s="50"/>
    </row>
    <row r="241" spans="3:3" x14ac:dyDescent="0.25">
      <c r="C241" s="50"/>
    </row>
    <row r="242" spans="3:3" x14ac:dyDescent="0.25">
      <c r="C242" s="50"/>
    </row>
    <row r="243" spans="3:3" x14ac:dyDescent="0.25">
      <c r="C243" s="50"/>
    </row>
    <row r="244" spans="3:3" x14ac:dyDescent="0.25">
      <c r="C244" s="50"/>
    </row>
    <row r="245" spans="3:3" x14ac:dyDescent="0.25">
      <c r="C245" s="50"/>
    </row>
    <row r="246" spans="3:3" x14ac:dyDescent="0.25">
      <c r="C246" s="50"/>
    </row>
    <row r="247" spans="3:3" x14ac:dyDescent="0.25">
      <c r="C247" s="50"/>
    </row>
    <row r="248" spans="3:3" x14ac:dyDescent="0.25">
      <c r="C248" s="50"/>
    </row>
    <row r="249" spans="3:3" x14ac:dyDescent="0.25">
      <c r="C249" s="50"/>
    </row>
    <row r="250" spans="3:3" x14ac:dyDescent="0.25">
      <c r="C250" s="50"/>
    </row>
    <row r="251" spans="3:3" x14ac:dyDescent="0.25">
      <c r="C251" s="50"/>
    </row>
    <row r="252" spans="3:3" x14ac:dyDescent="0.25">
      <c r="C252" s="50"/>
    </row>
    <row r="253" spans="3:3" x14ac:dyDescent="0.25">
      <c r="C253" s="50"/>
    </row>
    <row r="254" spans="3:3" x14ac:dyDescent="0.25">
      <c r="C254" s="50"/>
    </row>
    <row r="255" spans="3:3" x14ac:dyDescent="0.25">
      <c r="C255" s="50"/>
    </row>
    <row r="256" spans="3:3" x14ac:dyDescent="0.25">
      <c r="C256" s="50"/>
    </row>
    <row r="257" spans="3:3" x14ac:dyDescent="0.25">
      <c r="C257" s="50"/>
    </row>
    <row r="258" spans="3:3" x14ac:dyDescent="0.25">
      <c r="C258" s="50"/>
    </row>
    <row r="259" spans="3:3" x14ac:dyDescent="0.25">
      <c r="C259" s="50"/>
    </row>
    <row r="260" spans="3:3" x14ac:dyDescent="0.25">
      <c r="C260" s="50"/>
    </row>
    <row r="261" spans="3:3" x14ac:dyDescent="0.25">
      <c r="C261" s="50"/>
    </row>
    <row r="262" spans="3:3" x14ac:dyDescent="0.25">
      <c r="C262" s="50"/>
    </row>
    <row r="263" spans="3:3" x14ac:dyDescent="0.25">
      <c r="C263" s="50"/>
    </row>
    <row r="264" spans="3:3" x14ac:dyDescent="0.25">
      <c r="C264" s="50"/>
    </row>
    <row r="265" spans="3:3" x14ac:dyDescent="0.25">
      <c r="C265" s="50"/>
    </row>
    <row r="266" spans="3:3" x14ac:dyDescent="0.25">
      <c r="C266" s="50"/>
    </row>
    <row r="267" spans="3:3" x14ac:dyDescent="0.25">
      <c r="C267" s="50"/>
    </row>
    <row r="268" spans="3:3" x14ac:dyDescent="0.25">
      <c r="C268" s="50"/>
    </row>
    <row r="269" spans="3:3" x14ac:dyDescent="0.25">
      <c r="C269" s="50"/>
    </row>
    <row r="270" spans="3:3" x14ac:dyDescent="0.25">
      <c r="C270" s="50"/>
    </row>
    <row r="271" spans="3:3" x14ac:dyDescent="0.25">
      <c r="C271" s="50"/>
    </row>
    <row r="272" spans="3:3" x14ac:dyDescent="0.25">
      <c r="C272" s="50"/>
    </row>
    <row r="273" spans="3:3" x14ac:dyDescent="0.25">
      <c r="C273" s="50"/>
    </row>
    <row r="274" spans="3:3" x14ac:dyDescent="0.25">
      <c r="C274" s="50"/>
    </row>
    <row r="275" spans="3:3" x14ac:dyDescent="0.25">
      <c r="C275" s="50"/>
    </row>
    <row r="276" spans="3:3" x14ac:dyDescent="0.25">
      <c r="C276" s="50"/>
    </row>
    <row r="277" spans="3:3" x14ac:dyDescent="0.25">
      <c r="C277" s="50"/>
    </row>
    <row r="278" spans="3:3" x14ac:dyDescent="0.25">
      <c r="C278" s="50"/>
    </row>
    <row r="279" spans="3:3" x14ac:dyDescent="0.25">
      <c r="C279" s="50"/>
    </row>
    <row r="280" spans="3:3" x14ac:dyDescent="0.25">
      <c r="C280" s="50"/>
    </row>
    <row r="281" spans="3:3" x14ac:dyDescent="0.25">
      <c r="C281" s="50"/>
    </row>
    <row r="282" spans="3:3" x14ac:dyDescent="0.25">
      <c r="C282" s="50"/>
    </row>
    <row r="283" spans="3:3" x14ac:dyDescent="0.25">
      <c r="C283" s="50"/>
    </row>
    <row r="284" spans="3:3" x14ac:dyDescent="0.25">
      <c r="C284" s="50"/>
    </row>
    <row r="285" spans="3:3" x14ac:dyDescent="0.25">
      <c r="C285" s="50"/>
    </row>
    <row r="286" spans="3:3" x14ac:dyDescent="0.25">
      <c r="C286" s="50"/>
    </row>
    <row r="287" spans="3:3" x14ac:dyDescent="0.25">
      <c r="C287" s="50"/>
    </row>
    <row r="288" spans="3:3" x14ac:dyDescent="0.25">
      <c r="C288" s="50"/>
    </row>
    <row r="289" spans="3:3" x14ac:dyDescent="0.25">
      <c r="C289" s="50"/>
    </row>
    <row r="290" spans="3:3" x14ac:dyDescent="0.25">
      <c r="C290" s="50"/>
    </row>
    <row r="291" spans="3:3" x14ac:dyDescent="0.25">
      <c r="C291" s="50"/>
    </row>
    <row r="292" spans="3:3" x14ac:dyDescent="0.25">
      <c r="C292" s="50"/>
    </row>
    <row r="293" spans="3:3" x14ac:dyDescent="0.25">
      <c r="C293" s="50"/>
    </row>
    <row r="294" spans="3:3" x14ac:dyDescent="0.25">
      <c r="C294" s="50"/>
    </row>
    <row r="295" spans="3:3" x14ac:dyDescent="0.25">
      <c r="C295" s="50"/>
    </row>
    <row r="296" spans="3:3" x14ac:dyDescent="0.25">
      <c r="C296" s="50"/>
    </row>
    <row r="297" spans="3:3" x14ac:dyDescent="0.25">
      <c r="C297" s="50"/>
    </row>
    <row r="298" spans="3:3" x14ac:dyDescent="0.25">
      <c r="C298" s="50"/>
    </row>
    <row r="299" spans="3:3" x14ac:dyDescent="0.25">
      <c r="C299" s="50"/>
    </row>
    <row r="300" spans="3:3" x14ac:dyDescent="0.25">
      <c r="C300" s="50"/>
    </row>
    <row r="301" spans="3:3" x14ac:dyDescent="0.25">
      <c r="C301" s="50"/>
    </row>
    <row r="302" spans="3:3" x14ac:dyDescent="0.25">
      <c r="C302" s="50"/>
    </row>
    <row r="303" spans="3:3" x14ac:dyDescent="0.25">
      <c r="C303" s="50"/>
    </row>
    <row r="304" spans="3:3" x14ac:dyDescent="0.25">
      <c r="C304" s="50"/>
    </row>
    <row r="305" spans="3:3" x14ac:dyDescent="0.25">
      <c r="C305" s="50"/>
    </row>
    <row r="306" spans="3:3" x14ac:dyDescent="0.25">
      <c r="C306" s="5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sqref="A1:XFD1048576"/>
    </sheetView>
  </sheetViews>
  <sheetFormatPr baseColWidth="10" defaultColWidth="11.5703125" defaultRowHeight="14.25" x14ac:dyDescent="0.2"/>
  <cols>
    <col min="1" max="1" width="12.85546875" style="117" bestFit="1" customWidth="1"/>
    <col min="2" max="2" width="17.140625" style="117" bestFit="1" customWidth="1"/>
    <col min="3" max="3" width="10.140625" style="117" bestFit="1" customWidth="1"/>
    <col min="4" max="4" width="11.28515625" style="117" bestFit="1" customWidth="1"/>
    <col min="5" max="5" width="29" style="117" bestFit="1" customWidth="1"/>
    <col min="6" max="6" width="29.28515625" style="117" bestFit="1" customWidth="1"/>
    <col min="7" max="16384" width="11.5703125" style="117"/>
  </cols>
  <sheetData>
    <row r="1" spans="1:12" x14ac:dyDescent="0.2">
      <c r="A1" s="117" t="s">
        <v>153</v>
      </c>
      <c r="B1" s="117" t="s">
        <v>722</v>
      </c>
      <c r="C1" s="117" t="s">
        <v>152</v>
      </c>
      <c r="D1" s="117" t="s">
        <v>151</v>
      </c>
      <c r="E1" s="117" t="s">
        <v>713</v>
      </c>
      <c r="F1" s="117" t="s">
        <v>716</v>
      </c>
    </row>
    <row r="2" spans="1:12" x14ac:dyDescent="0.2">
      <c r="A2" s="117">
        <v>0</v>
      </c>
      <c r="B2" s="139">
        <v>45050.467361111114</v>
      </c>
      <c r="C2" s="117">
        <v>32525630</v>
      </c>
      <c r="D2" s="117">
        <v>5836383</v>
      </c>
      <c r="E2" s="140">
        <v>15.27</v>
      </c>
      <c r="F2" s="9">
        <v>1.1267499999999999</v>
      </c>
      <c r="K2" s="140"/>
      <c r="L2" s="140"/>
    </row>
    <row r="3" spans="1:12" x14ac:dyDescent="0.2">
      <c r="A3" s="117">
        <v>1</v>
      </c>
      <c r="B3" s="139">
        <v>45050.569444444445</v>
      </c>
      <c r="C3" s="117">
        <v>32525630</v>
      </c>
      <c r="D3" s="117">
        <v>5836383</v>
      </c>
      <c r="E3" s="140">
        <v>122.3</v>
      </c>
      <c r="F3" s="9">
        <v>0.91278999999999999</v>
      </c>
      <c r="K3" s="140"/>
      <c r="L3" s="140"/>
    </row>
    <row r="4" spans="1:12" x14ac:dyDescent="0.2">
      <c r="A4" s="117">
        <v>2</v>
      </c>
      <c r="B4" s="139">
        <v>45050.572222222225</v>
      </c>
      <c r="C4" s="117">
        <v>32525630</v>
      </c>
      <c r="D4" s="117">
        <v>5836384</v>
      </c>
      <c r="E4" s="140">
        <v>71.239999999999995</v>
      </c>
      <c r="F4" s="9">
        <v>0.85497999999999996</v>
      </c>
      <c r="K4" s="140"/>
      <c r="L4" s="140"/>
    </row>
    <row r="5" spans="1:12" x14ac:dyDescent="0.2">
      <c r="A5" s="117">
        <v>3</v>
      </c>
      <c r="B5" s="139">
        <v>45050.574999999997</v>
      </c>
      <c r="C5" s="117">
        <v>32525630</v>
      </c>
      <c r="D5" s="117">
        <v>5836385</v>
      </c>
      <c r="E5" s="140">
        <v>126.18</v>
      </c>
      <c r="F5" s="9">
        <v>1.08971</v>
      </c>
      <c r="K5" s="140"/>
      <c r="L5" s="140"/>
    </row>
    <row r="6" spans="1:12" x14ac:dyDescent="0.2">
      <c r="A6" s="117">
        <v>4</v>
      </c>
      <c r="B6" s="139">
        <v>45050.57708333333</v>
      </c>
      <c r="C6" s="117">
        <v>32525630</v>
      </c>
      <c r="D6" s="117">
        <v>5836386</v>
      </c>
      <c r="E6" s="140">
        <v>182.67</v>
      </c>
      <c r="F6" s="9">
        <v>1.26417</v>
      </c>
      <c r="K6" s="140"/>
      <c r="L6" s="140"/>
    </row>
    <row r="7" spans="1:12" x14ac:dyDescent="0.2">
      <c r="A7" s="117">
        <v>5</v>
      </c>
      <c r="B7" s="139">
        <v>45050.579861111109</v>
      </c>
      <c r="C7" s="117">
        <v>32525630</v>
      </c>
      <c r="D7" s="117">
        <v>5836387</v>
      </c>
      <c r="E7" s="140">
        <v>2.92</v>
      </c>
      <c r="F7" s="9">
        <v>1.0317099999999999</v>
      </c>
      <c r="K7" s="140"/>
      <c r="L7" s="140"/>
    </row>
    <row r="8" spans="1:12" x14ac:dyDescent="0.2">
      <c r="A8" s="117">
        <v>6</v>
      </c>
      <c r="B8" s="139">
        <v>45050.583333333336</v>
      </c>
      <c r="C8" s="117">
        <v>32525630</v>
      </c>
      <c r="D8" s="117">
        <v>5836388</v>
      </c>
      <c r="E8" s="140">
        <v>409.01</v>
      </c>
      <c r="F8" s="9">
        <v>0.98311000000000004</v>
      </c>
      <c r="K8" s="140"/>
      <c r="L8" s="140"/>
    </row>
    <row r="9" spans="1:12" x14ac:dyDescent="0.2">
      <c r="A9" s="117">
        <v>7</v>
      </c>
      <c r="B9" s="139">
        <v>45050.588194444441</v>
      </c>
      <c r="C9" s="117">
        <v>32525630</v>
      </c>
      <c r="D9" s="117">
        <v>5836389</v>
      </c>
      <c r="E9" s="140">
        <v>66.17</v>
      </c>
      <c r="F9" s="9">
        <v>1.91378</v>
      </c>
      <c r="K9" s="140"/>
      <c r="L9" s="140"/>
    </row>
    <row r="10" spans="1:12" x14ac:dyDescent="0.2">
      <c r="A10" s="117">
        <v>8</v>
      </c>
      <c r="B10" s="139">
        <v>45050.59097222222</v>
      </c>
      <c r="C10" s="117">
        <v>32525630</v>
      </c>
      <c r="D10" s="117">
        <v>5836390</v>
      </c>
      <c r="E10" s="140">
        <v>11.44</v>
      </c>
      <c r="F10" s="9">
        <v>1.4640899999999999</v>
      </c>
      <c r="K10" s="140"/>
      <c r="L10" s="140"/>
    </row>
    <row r="11" spans="1:12" x14ac:dyDescent="0.2">
      <c r="A11" s="117">
        <v>9</v>
      </c>
      <c r="B11" s="139">
        <v>45050.593055555553</v>
      </c>
      <c r="C11" s="117">
        <v>32525630</v>
      </c>
      <c r="D11" s="117">
        <v>5836391</v>
      </c>
      <c r="E11" s="140">
        <v>10.85</v>
      </c>
      <c r="F11" s="9">
        <v>0.99270999999999998</v>
      </c>
      <c r="K11" s="140"/>
      <c r="L11" s="140"/>
    </row>
    <row r="12" spans="1:12" x14ac:dyDescent="0.2">
      <c r="A12" s="117">
        <v>9.7999999998137355</v>
      </c>
      <c r="B12" s="139">
        <v>45050.613888888889</v>
      </c>
      <c r="C12" s="117">
        <v>32525630</v>
      </c>
      <c r="D12" s="117">
        <v>5836392.7999999998</v>
      </c>
      <c r="E12" s="140">
        <v>2.16</v>
      </c>
      <c r="F12" s="9">
        <v>0.99378999999999995</v>
      </c>
      <c r="K12" s="140"/>
      <c r="L12" s="140"/>
    </row>
    <row r="13" spans="1:12" x14ac:dyDescent="0.2">
      <c r="A13" s="117">
        <v>10</v>
      </c>
      <c r="B13" s="139">
        <v>45050.602083333331</v>
      </c>
      <c r="C13" s="117">
        <v>32525630</v>
      </c>
      <c r="D13" s="117">
        <v>5836395</v>
      </c>
      <c r="E13" s="140">
        <v>0.03</v>
      </c>
      <c r="F13" s="9">
        <v>0.74480999999999997</v>
      </c>
      <c r="K13" s="140"/>
      <c r="L13" s="140"/>
    </row>
    <row r="14" spans="1:12" x14ac:dyDescent="0.2">
      <c r="A14" s="117">
        <v>10.200000000186265</v>
      </c>
      <c r="B14" s="139">
        <v>45050.607638888891</v>
      </c>
      <c r="C14" s="117">
        <v>32525630</v>
      </c>
      <c r="D14" s="117">
        <v>5836393.2000000002</v>
      </c>
      <c r="E14" s="140">
        <v>278.76</v>
      </c>
      <c r="F14" s="9">
        <v>1.73434</v>
      </c>
      <c r="K14" s="140"/>
      <c r="L14" s="140"/>
    </row>
    <row r="15" spans="1:12" x14ac:dyDescent="0.2">
      <c r="A15" s="117">
        <v>11</v>
      </c>
      <c r="B15" s="139">
        <v>45050.595833333333</v>
      </c>
      <c r="C15" s="117">
        <v>32525630</v>
      </c>
      <c r="D15" s="117">
        <v>5836392</v>
      </c>
      <c r="E15" s="140">
        <v>1.66</v>
      </c>
      <c r="F15" s="9">
        <v>0.98394999999999999</v>
      </c>
      <c r="K15" s="140"/>
      <c r="L15" s="140"/>
    </row>
    <row r="16" spans="1:12" x14ac:dyDescent="0.2">
      <c r="A16" s="117">
        <v>12</v>
      </c>
      <c r="B16" s="139">
        <v>45050.598611111112</v>
      </c>
      <c r="C16" s="117">
        <v>32525630</v>
      </c>
      <c r="D16" s="117">
        <v>5836394</v>
      </c>
      <c r="E16" s="140">
        <v>0.67</v>
      </c>
      <c r="F16" s="9">
        <v>0.92776999999999998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zoomScale="85" zoomScaleNormal="85" workbookViewId="0">
      <selection activeCell="C31" sqref="A1:XFD1048576"/>
    </sheetView>
  </sheetViews>
  <sheetFormatPr baseColWidth="10" defaultColWidth="11.42578125" defaultRowHeight="14.25" x14ac:dyDescent="0.2"/>
  <cols>
    <col min="1" max="1" width="18" style="9" bestFit="1" customWidth="1"/>
    <col min="2" max="2" width="22.7109375" style="9" bestFit="1" customWidth="1"/>
    <col min="3" max="3" width="32.85546875" style="9" bestFit="1" customWidth="1"/>
    <col min="4" max="4" width="11" style="9" bestFit="1" customWidth="1"/>
    <col min="5" max="5" width="12.28515625" style="9" bestFit="1" customWidth="1"/>
    <col min="6" max="6" width="14.28515625" style="9" bestFit="1" customWidth="1"/>
    <col min="7" max="7" width="11.28515625" style="9" bestFit="1" customWidth="1"/>
    <col min="8" max="8" width="13.28515625" style="9" bestFit="1" customWidth="1"/>
    <col min="9" max="9" width="13.7109375" style="9" bestFit="1" customWidth="1"/>
    <col min="10" max="10" width="28" style="9" bestFit="1" customWidth="1"/>
    <col min="11" max="11" width="22.42578125" style="9" bestFit="1" customWidth="1"/>
    <col min="12" max="12" width="22.85546875" style="9" bestFit="1" customWidth="1"/>
    <col min="13" max="13" width="32" style="9" bestFit="1" customWidth="1"/>
    <col min="14" max="14" width="32.42578125" style="9" bestFit="1" customWidth="1"/>
    <col min="15" max="15" width="23.140625" style="9" bestFit="1" customWidth="1"/>
    <col min="16" max="16" width="23.28515625" style="39" bestFit="1" customWidth="1"/>
    <col min="17" max="16384" width="11.42578125" style="39"/>
  </cols>
  <sheetData>
    <row r="1" spans="1:15" ht="15" thickBot="1" x14ac:dyDescent="0.25">
      <c r="A1" s="9" t="s">
        <v>154</v>
      </c>
      <c r="B1" s="53" t="s">
        <v>155</v>
      </c>
      <c r="C1" s="53" t="s">
        <v>156</v>
      </c>
      <c r="D1" s="53" t="s">
        <v>151</v>
      </c>
      <c r="E1" s="53" t="s">
        <v>152</v>
      </c>
      <c r="F1" s="53" t="s">
        <v>157</v>
      </c>
      <c r="G1" s="53" t="s">
        <v>5</v>
      </c>
      <c r="H1" s="53" t="s">
        <v>158</v>
      </c>
      <c r="I1" s="53" t="s">
        <v>159</v>
      </c>
      <c r="J1" s="53" t="s">
        <v>160</v>
      </c>
      <c r="K1" s="53" t="s">
        <v>161</v>
      </c>
      <c r="L1" s="53" t="s">
        <v>162</v>
      </c>
      <c r="M1" s="53" t="s">
        <v>163</v>
      </c>
      <c r="N1" s="53" t="s">
        <v>164</v>
      </c>
      <c r="O1" s="53" t="s">
        <v>710</v>
      </c>
    </row>
    <row r="2" spans="1:15" x14ac:dyDescent="0.2">
      <c r="A2" s="39">
        <v>7425</v>
      </c>
      <c r="B2" s="54" t="s">
        <v>30</v>
      </c>
      <c r="C2" s="54" t="s">
        <v>165</v>
      </c>
      <c r="D2" s="39">
        <f t="shared" ref="D2:D7" si="0">5836503</f>
        <v>5836503</v>
      </c>
      <c r="E2" s="55">
        <f>32525924+5</f>
        <v>32525929</v>
      </c>
      <c r="F2" s="54" t="s">
        <v>166</v>
      </c>
      <c r="G2" s="56" t="s">
        <v>167</v>
      </c>
      <c r="H2" s="57">
        <v>2.2000000000000028</v>
      </c>
      <c r="I2" s="57">
        <v>8.0150000000000006</v>
      </c>
      <c r="J2" s="57">
        <v>-0.41399684885805643</v>
      </c>
      <c r="K2" s="57">
        <f>J2/H2</f>
        <v>-0.18818038584457086</v>
      </c>
      <c r="L2" s="57">
        <f>J2/I2</f>
        <v>-5.1652757187530429E-2</v>
      </c>
      <c r="M2" s="55">
        <v>-67.47326758620396</v>
      </c>
      <c r="N2" s="55">
        <f>AVERAGE(L2:L4)*0.2/60/60/24*693258*1000</f>
        <v>-72.094390914697954</v>
      </c>
      <c r="O2" s="55">
        <f>AVERAGE(N2:N25)</f>
        <v>-54.11961450896414</v>
      </c>
    </row>
    <row r="3" spans="1:15" x14ac:dyDescent="0.2">
      <c r="A3" s="39"/>
      <c r="B3" s="39" t="s">
        <v>30</v>
      </c>
      <c r="C3" s="39" t="s">
        <v>165</v>
      </c>
      <c r="D3" s="39">
        <f t="shared" si="0"/>
        <v>5836503</v>
      </c>
      <c r="E3" s="55">
        <v>32525929</v>
      </c>
      <c r="F3" s="39" t="s">
        <v>166</v>
      </c>
      <c r="G3" s="58" t="s">
        <v>167</v>
      </c>
      <c r="H3" s="57">
        <v>2.2450000000000045</v>
      </c>
      <c r="I3" s="57">
        <v>8.0709999999999997</v>
      </c>
      <c r="J3" s="57">
        <v>-0.34569358601044881</v>
      </c>
      <c r="K3" s="57">
        <f t="shared" ref="K3:K66" si="1">J3/H3</f>
        <v>-0.15398377996011051</v>
      </c>
      <c r="L3" s="57">
        <f t="shared" ref="L3:L66" si="2">J3/I3</f>
        <v>-4.2831568084555668E-2</v>
      </c>
      <c r="M3" s="55"/>
      <c r="N3" s="39"/>
      <c r="O3" s="39"/>
    </row>
    <row r="4" spans="1:15" x14ac:dyDescent="0.2">
      <c r="A4" s="39"/>
      <c r="B4" s="4" t="s">
        <v>30</v>
      </c>
      <c r="C4" s="4" t="s">
        <v>165</v>
      </c>
      <c r="D4" s="4">
        <f t="shared" si="0"/>
        <v>5836503</v>
      </c>
      <c r="E4" s="59">
        <v>32525929</v>
      </c>
      <c r="F4" s="4" t="s">
        <v>166</v>
      </c>
      <c r="G4" s="60" t="s">
        <v>167</v>
      </c>
      <c r="H4" s="61">
        <v>2.2639999999999958</v>
      </c>
      <c r="I4" s="61">
        <v>8.0340000000000007</v>
      </c>
      <c r="J4" s="61">
        <v>-0.32370088596234664</v>
      </c>
      <c r="K4" s="61">
        <f t="shared" si="1"/>
        <v>-0.14297742312824524</v>
      </c>
      <c r="L4" s="61">
        <f>J4/I4</f>
        <v>-4.0291372412540029E-2</v>
      </c>
      <c r="M4" s="55"/>
      <c r="N4" s="39"/>
      <c r="O4" s="39"/>
    </row>
    <row r="5" spans="1:15" x14ac:dyDescent="0.2">
      <c r="A5" s="39">
        <v>7426</v>
      </c>
      <c r="B5" s="39" t="s">
        <v>30</v>
      </c>
      <c r="C5" s="39" t="s">
        <v>165</v>
      </c>
      <c r="D5" s="39">
        <f t="shared" si="0"/>
        <v>5836503</v>
      </c>
      <c r="E5" s="55">
        <v>32525929</v>
      </c>
      <c r="F5" s="39" t="s">
        <v>166</v>
      </c>
      <c r="G5" s="56" t="s">
        <v>168</v>
      </c>
      <c r="H5" s="57">
        <v>1.828000000000003</v>
      </c>
      <c r="I5" s="57">
        <v>6.3570000000000002</v>
      </c>
      <c r="J5" s="57">
        <v>-0.37644594920996582</v>
      </c>
      <c r="K5" s="57">
        <f t="shared" si="1"/>
        <v>-0.20593323260939017</v>
      </c>
      <c r="L5" s="57">
        <f t="shared" si="2"/>
        <v>-5.9217547461061164E-2</v>
      </c>
      <c r="M5" s="55">
        <v>-94.2275345209069</v>
      </c>
      <c r="N5" s="55">
        <f>AVERAGE(L5:L7)*0.2/60/60/24*693258*1000</f>
        <v>-92.21861615742155</v>
      </c>
      <c r="O5" s="39"/>
    </row>
    <row r="6" spans="1:15" x14ac:dyDescent="0.2">
      <c r="A6" s="39"/>
      <c r="B6" s="39" t="s">
        <v>30</v>
      </c>
      <c r="C6" s="39" t="s">
        <v>165</v>
      </c>
      <c r="D6" s="39">
        <f t="shared" si="0"/>
        <v>5836503</v>
      </c>
      <c r="E6" s="55">
        <v>32525929</v>
      </c>
      <c r="F6" s="39" t="s">
        <v>166</v>
      </c>
      <c r="G6" s="58" t="s">
        <v>168</v>
      </c>
      <c r="H6" s="57">
        <v>1.7939999999999969</v>
      </c>
      <c r="I6" s="57">
        <v>6.3739999999999997</v>
      </c>
      <c r="J6" s="57">
        <v>-0.3417224511887334</v>
      </c>
      <c r="K6" s="57">
        <f t="shared" si="1"/>
        <v>-0.19048074202270568</v>
      </c>
      <c r="L6" s="57">
        <f t="shared" si="2"/>
        <v>-5.3611931469835804E-2</v>
      </c>
      <c r="M6" s="55"/>
      <c r="N6" s="39"/>
      <c r="O6" s="39"/>
    </row>
    <row r="7" spans="1:15" x14ac:dyDescent="0.2">
      <c r="A7" s="39"/>
      <c r="B7" s="4" t="s">
        <v>30</v>
      </c>
      <c r="C7" s="4" t="s">
        <v>165</v>
      </c>
      <c r="D7" s="4">
        <f t="shared" si="0"/>
        <v>5836503</v>
      </c>
      <c r="E7" s="59">
        <v>32525929</v>
      </c>
      <c r="F7" s="4" t="s">
        <v>166</v>
      </c>
      <c r="G7" s="60" t="s">
        <v>168</v>
      </c>
      <c r="H7" s="61">
        <v>1.7240000000000038</v>
      </c>
      <c r="I7" s="61">
        <v>6.1070000000000002</v>
      </c>
      <c r="J7" s="61">
        <v>-0.36377644728086395</v>
      </c>
      <c r="K7" s="61">
        <f t="shared" si="1"/>
        <v>-0.21100722000050068</v>
      </c>
      <c r="L7" s="61">
        <f t="shared" si="2"/>
        <v>-5.9567127440783352E-2</v>
      </c>
      <c r="M7" s="55"/>
      <c r="N7" s="39"/>
      <c r="O7" s="39"/>
    </row>
    <row r="8" spans="1:15" x14ac:dyDescent="0.2">
      <c r="A8" s="39">
        <v>7427</v>
      </c>
      <c r="B8" s="39" t="s">
        <v>30</v>
      </c>
      <c r="C8" s="39" t="s">
        <v>169</v>
      </c>
      <c r="D8" s="55">
        <f>5836503-2.5</f>
        <v>5836500.5</v>
      </c>
      <c r="E8" s="55">
        <f>32525924-2.5</f>
        <v>32525921.5</v>
      </c>
      <c r="F8" s="39" t="s">
        <v>166</v>
      </c>
      <c r="G8" s="56" t="s">
        <v>170</v>
      </c>
      <c r="H8" s="57">
        <v>2.0859999999999985</v>
      </c>
      <c r="I8" s="57">
        <v>6.2949999999999999</v>
      </c>
      <c r="J8" s="57">
        <v>-4.0437405317694984E-2</v>
      </c>
      <c r="K8" s="57">
        <f t="shared" si="1"/>
        <v>-1.9385141571282363E-2</v>
      </c>
      <c r="L8" s="57">
        <f t="shared" si="2"/>
        <v>-6.4237339662740244E-3</v>
      </c>
      <c r="M8" s="55"/>
      <c r="N8" s="55">
        <f>AVERAGE(L8:L10)*0.2/60/60/24*693258*1000</f>
        <v>-6.7776614382159481</v>
      </c>
      <c r="O8" s="39"/>
    </row>
    <row r="9" spans="1:15" x14ac:dyDescent="0.2">
      <c r="A9" s="39"/>
      <c r="B9" s="39" t="s">
        <v>30</v>
      </c>
      <c r="C9" s="39" t="s">
        <v>169</v>
      </c>
      <c r="D9" s="55">
        <f>5836503-2.5</f>
        <v>5836500.5</v>
      </c>
      <c r="E9" s="55">
        <f>32525924-2.5</f>
        <v>32525921.5</v>
      </c>
      <c r="F9" s="39" t="s">
        <v>166</v>
      </c>
      <c r="G9" s="58" t="s">
        <v>170</v>
      </c>
      <c r="H9" s="57">
        <v>1.9299999999999926</v>
      </c>
      <c r="I9" s="57">
        <v>6.7610000000000001</v>
      </c>
      <c r="J9" s="57">
        <v>-1.3678805803844641E-2</v>
      </c>
      <c r="K9" s="57">
        <f t="shared" si="1"/>
        <v>-7.0874641470697894E-3</v>
      </c>
      <c r="L9" s="62">
        <f t="shared" si="2"/>
        <v>-2.0231926939572016E-3</v>
      </c>
      <c r="M9" s="55"/>
      <c r="N9" s="39"/>
      <c r="O9" s="39"/>
    </row>
    <row r="10" spans="1:15" x14ac:dyDescent="0.2">
      <c r="A10" s="39"/>
      <c r="B10" s="4"/>
      <c r="C10" s="4"/>
      <c r="D10" s="59"/>
      <c r="E10" s="59"/>
      <c r="F10" s="4"/>
      <c r="G10" s="60"/>
      <c r="H10" s="61"/>
      <c r="I10" s="61"/>
      <c r="J10" s="61"/>
      <c r="K10" s="63"/>
      <c r="L10" s="63"/>
      <c r="M10" s="55"/>
      <c r="N10" s="39"/>
      <c r="O10" s="39"/>
    </row>
    <row r="11" spans="1:15" x14ac:dyDescent="0.2">
      <c r="A11" s="39">
        <v>7428</v>
      </c>
      <c r="B11" s="39"/>
      <c r="C11" s="39"/>
      <c r="D11" s="55"/>
      <c r="E11" s="55"/>
      <c r="F11" s="39"/>
      <c r="G11" s="56"/>
      <c r="H11" s="57"/>
      <c r="I11" s="57"/>
      <c r="J11" s="57"/>
      <c r="K11" s="64"/>
      <c r="L11" s="64"/>
      <c r="M11" s="55"/>
      <c r="N11" s="39"/>
      <c r="O11" s="39"/>
    </row>
    <row r="12" spans="1:15" x14ac:dyDescent="0.2">
      <c r="A12" s="39"/>
      <c r="B12" s="39"/>
      <c r="C12" s="39"/>
      <c r="D12" s="55"/>
      <c r="E12" s="55"/>
      <c r="F12" s="39"/>
      <c r="G12" s="58"/>
      <c r="H12" s="57"/>
      <c r="I12" s="57"/>
      <c r="J12" s="57"/>
      <c r="K12" s="64"/>
      <c r="L12" s="64"/>
      <c r="M12" s="55"/>
      <c r="N12" s="39"/>
      <c r="O12" s="39"/>
    </row>
    <row r="13" spans="1:15" x14ac:dyDescent="0.2">
      <c r="A13" s="39"/>
      <c r="B13" s="4" t="s">
        <v>30</v>
      </c>
      <c r="C13" s="4" t="s">
        <v>169</v>
      </c>
      <c r="D13" s="59">
        <f>5836503-2.5</f>
        <v>5836500.5</v>
      </c>
      <c r="E13" s="59">
        <f>32525924-2.5</f>
        <v>32525921.5</v>
      </c>
      <c r="F13" s="4" t="s">
        <v>166</v>
      </c>
      <c r="G13" s="60" t="s">
        <v>171</v>
      </c>
      <c r="H13" s="61">
        <v>1.813999999999993</v>
      </c>
      <c r="I13" s="61">
        <v>6.6079999999999997</v>
      </c>
      <c r="J13" s="61">
        <v>-1.5773973614455681E-2</v>
      </c>
      <c r="K13" s="61">
        <f t="shared" si="1"/>
        <v>-8.695685564749582E-3</v>
      </c>
      <c r="L13" s="65">
        <f t="shared" si="2"/>
        <v>-2.3871025445604847E-3</v>
      </c>
      <c r="M13" s="55"/>
      <c r="N13" s="55">
        <f>AVERAGE(L11:L13)*0.2/60/60/24*693258*1000</f>
        <v>-3.8307359625854454</v>
      </c>
      <c r="O13" s="39"/>
    </row>
    <row r="14" spans="1:15" x14ac:dyDescent="0.2">
      <c r="A14" s="39">
        <v>7429</v>
      </c>
      <c r="B14" s="39" t="s">
        <v>30</v>
      </c>
      <c r="C14" s="39" t="s">
        <v>172</v>
      </c>
      <c r="D14" s="55">
        <f>5836503+2.5</f>
        <v>5836505.5</v>
      </c>
      <c r="E14" s="55">
        <f t="shared" ref="E14:E19" si="3">32525924+2.5</f>
        <v>32525926.5</v>
      </c>
      <c r="F14" s="39" t="s">
        <v>166</v>
      </c>
      <c r="G14" s="56" t="s">
        <v>170</v>
      </c>
      <c r="H14" s="57">
        <v>8.3079999999999927</v>
      </c>
      <c r="I14" s="57">
        <v>10.333</v>
      </c>
      <c r="J14" s="57">
        <v>-0.87419972568410864</v>
      </c>
      <c r="K14" s="57">
        <f t="shared" si="1"/>
        <v>-0.10522384757873247</v>
      </c>
      <c r="L14" s="57">
        <f t="shared" si="2"/>
        <v>-8.4602702572738664E-2</v>
      </c>
      <c r="M14" s="55">
        <v>-128.56578168765353</v>
      </c>
      <c r="N14" s="55">
        <f>AVERAGE(L14:L16)*0.2/60/60/24*693258*1000</f>
        <v>-136.79873723863099</v>
      </c>
      <c r="O14" s="39"/>
    </row>
    <row r="15" spans="1:15" x14ac:dyDescent="0.2">
      <c r="A15" s="39"/>
      <c r="B15" s="39" t="s">
        <v>30</v>
      </c>
      <c r="C15" s="39" t="s">
        <v>172</v>
      </c>
      <c r="D15" s="55">
        <f t="shared" ref="D15:D24" si="4">5836503+2.5</f>
        <v>5836505.5</v>
      </c>
      <c r="E15" s="55">
        <f t="shared" si="3"/>
        <v>32525926.5</v>
      </c>
      <c r="F15" s="39" t="s">
        <v>166</v>
      </c>
      <c r="G15" s="58" t="s">
        <v>170</v>
      </c>
      <c r="H15" s="57">
        <v>8.4179999999999922</v>
      </c>
      <c r="I15" s="57">
        <v>10.433999999999999</v>
      </c>
      <c r="J15" s="57">
        <v>-0.8824242309036795</v>
      </c>
      <c r="K15" s="57">
        <f t="shared" si="1"/>
        <v>-0.1048258768001521</v>
      </c>
      <c r="L15" s="57">
        <f t="shared" si="2"/>
        <v>-8.457199836147973E-2</v>
      </c>
      <c r="M15" s="55"/>
      <c r="N15" s="39"/>
      <c r="O15" s="39"/>
    </row>
    <row r="16" spans="1:15" x14ac:dyDescent="0.2">
      <c r="A16" s="39"/>
      <c r="B16" s="4" t="s">
        <v>30</v>
      </c>
      <c r="C16" s="4" t="s">
        <v>172</v>
      </c>
      <c r="D16" s="59">
        <f t="shared" si="4"/>
        <v>5836505.5</v>
      </c>
      <c r="E16" s="59">
        <f t="shared" si="3"/>
        <v>32525926.5</v>
      </c>
      <c r="F16" s="4" t="s">
        <v>166</v>
      </c>
      <c r="G16" s="60" t="s">
        <v>170</v>
      </c>
      <c r="H16" s="61">
        <v>8.3419999999999987</v>
      </c>
      <c r="I16" s="61">
        <v>10.234</v>
      </c>
      <c r="J16" s="61">
        <v>-0.88587033599628151</v>
      </c>
      <c r="K16" s="61">
        <f t="shared" si="1"/>
        <v>-0.1061939985610503</v>
      </c>
      <c r="L16" s="61">
        <f t="shared" si="2"/>
        <v>-8.6561494625393934E-2</v>
      </c>
      <c r="M16" s="55"/>
      <c r="N16" s="39"/>
      <c r="O16" s="39"/>
    </row>
    <row r="17" spans="1:15" x14ac:dyDescent="0.2">
      <c r="A17" s="39">
        <v>7430</v>
      </c>
      <c r="B17" s="39" t="s">
        <v>30</v>
      </c>
      <c r="C17" s="39" t="s">
        <v>172</v>
      </c>
      <c r="D17" s="55">
        <f t="shared" si="4"/>
        <v>5836505.5</v>
      </c>
      <c r="E17" s="55">
        <f t="shared" si="3"/>
        <v>32525926.5</v>
      </c>
      <c r="F17" s="39" t="s">
        <v>166</v>
      </c>
      <c r="G17" s="56" t="s">
        <v>171</v>
      </c>
      <c r="H17" s="57">
        <v>8.4740000000000038</v>
      </c>
      <c r="I17" s="57">
        <v>10.096</v>
      </c>
      <c r="J17" s="57">
        <v>-0.71295447910761778</v>
      </c>
      <c r="K17" s="57">
        <f t="shared" si="1"/>
        <v>-8.4134349670476449E-2</v>
      </c>
      <c r="L17" s="57">
        <f t="shared" si="2"/>
        <v>-7.0617519721435998E-2</v>
      </c>
      <c r="M17" s="55">
        <v>-111.26221778800466</v>
      </c>
      <c r="N17" s="55">
        <f>AVERAGE(L17:L19)*0.2/60/60/24*693258*1000</f>
        <v>-109.93606802768804</v>
      </c>
      <c r="O17" s="39"/>
    </row>
    <row r="18" spans="1:15" x14ac:dyDescent="0.2">
      <c r="A18" s="39"/>
      <c r="B18" s="39" t="s">
        <v>30</v>
      </c>
      <c r="C18" s="39" t="s">
        <v>172</v>
      </c>
      <c r="D18" s="55">
        <f t="shared" si="4"/>
        <v>5836505.5</v>
      </c>
      <c r="E18" s="55">
        <f t="shared" si="3"/>
        <v>32525926.5</v>
      </c>
      <c r="F18" s="39" t="s">
        <v>166</v>
      </c>
      <c r="G18" s="58" t="s">
        <v>171</v>
      </c>
      <c r="H18" s="57">
        <v>8.1479999999999961</v>
      </c>
      <c r="I18" s="57">
        <v>10.074999999999999</v>
      </c>
      <c r="J18" s="57">
        <v>-0.76645216671717586</v>
      </c>
      <c r="K18" s="57">
        <f t="shared" si="1"/>
        <v>-9.4066294393369693E-2</v>
      </c>
      <c r="L18" s="57">
        <f t="shared" si="2"/>
        <v>-7.6074656746121683E-2</v>
      </c>
      <c r="M18" s="55"/>
      <c r="N18" s="39"/>
      <c r="O18" s="39"/>
    </row>
    <row r="19" spans="1:15" x14ac:dyDescent="0.2">
      <c r="A19" s="39"/>
      <c r="B19" s="4" t="s">
        <v>30</v>
      </c>
      <c r="C19" s="4" t="s">
        <v>172</v>
      </c>
      <c r="D19" s="59">
        <f t="shared" si="4"/>
        <v>5836505.5</v>
      </c>
      <c r="E19" s="59">
        <f t="shared" si="3"/>
        <v>32525926.5</v>
      </c>
      <c r="F19" s="4" t="s">
        <v>166</v>
      </c>
      <c r="G19" s="60" t="s">
        <v>171</v>
      </c>
      <c r="H19" s="61">
        <v>8.4169999999999874</v>
      </c>
      <c r="I19" s="61">
        <v>10.359</v>
      </c>
      <c r="J19" s="61">
        <v>-0.60937889534431267</v>
      </c>
      <c r="K19" s="61">
        <f t="shared" si="1"/>
        <v>-7.2398585641477192E-2</v>
      </c>
      <c r="L19" s="61">
        <f t="shared" si="2"/>
        <v>-5.8826034882161662E-2</v>
      </c>
      <c r="M19" s="55"/>
      <c r="N19" s="39"/>
      <c r="O19" s="39"/>
    </row>
    <row r="20" spans="1:15" x14ac:dyDescent="0.2">
      <c r="A20" s="39">
        <v>7431</v>
      </c>
      <c r="B20" s="39" t="s">
        <v>30</v>
      </c>
      <c r="C20" s="39" t="s">
        <v>173</v>
      </c>
      <c r="D20" s="55">
        <f t="shared" si="4"/>
        <v>5836505.5</v>
      </c>
      <c r="E20" s="55">
        <f>32525924-2.5</f>
        <v>32525921.5</v>
      </c>
      <c r="F20" s="39" t="s">
        <v>166</v>
      </c>
      <c r="G20" s="56" t="s">
        <v>170</v>
      </c>
      <c r="H20" s="57">
        <v>2.4719999999999942</v>
      </c>
      <c r="I20" s="57">
        <v>8.0779999999999994</v>
      </c>
      <c r="J20" s="57">
        <v>-3.0433561320964125E-2</v>
      </c>
      <c r="K20" s="57">
        <f t="shared" si="1"/>
        <v>-1.231131121398228E-2</v>
      </c>
      <c r="L20" s="57">
        <f t="shared" si="2"/>
        <v>-3.7674624066556237E-3</v>
      </c>
      <c r="M20" s="55">
        <v>-2.7026525875639082</v>
      </c>
      <c r="N20" s="55">
        <f>AVERAGE(L20:L22)*0.2/60/60/24*693258*1000</f>
        <v>-6.5975374029061982</v>
      </c>
      <c r="O20" s="39"/>
    </row>
    <row r="21" spans="1:15" x14ac:dyDescent="0.2">
      <c r="A21" s="39"/>
      <c r="B21" s="39"/>
      <c r="C21" s="39"/>
      <c r="D21" s="55"/>
      <c r="E21" s="55"/>
      <c r="F21" s="39"/>
      <c r="G21" s="58"/>
      <c r="H21" s="57"/>
      <c r="I21" s="57"/>
      <c r="J21" s="57"/>
      <c r="K21" s="57"/>
      <c r="L21" s="57"/>
      <c r="M21" s="55"/>
      <c r="N21" s="39"/>
      <c r="O21" s="39"/>
    </row>
    <row r="22" spans="1:15" x14ac:dyDescent="0.2">
      <c r="A22" s="39"/>
      <c r="B22" s="4" t="s">
        <v>30</v>
      </c>
      <c r="C22" s="4" t="s">
        <v>173</v>
      </c>
      <c r="D22" s="59">
        <f t="shared" si="4"/>
        <v>5836505.5</v>
      </c>
      <c r="E22" s="59">
        <v>32525921.5</v>
      </c>
      <c r="F22" s="4" t="s">
        <v>166</v>
      </c>
      <c r="G22" s="60" t="s">
        <v>170</v>
      </c>
      <c r="H22" s="61">
        <v>2.7189999999999941</v>
      </c>
      <c r="I22" s="61">
        <v>8.3409999999999993</v>
      </c>
      <c r="J22" s="61">
        <v>-3.7158968185385152E-2</v>
      </c>
      <c r="K22" s="61">
        <f t="shared" si="1"/>
        <v>-1.3666409777633406E-2</v>
      </c>
      <c r="L22" s="61">
        <f t="shared" si="2"/>
        <v>-4.4549776028515948E-3</v>
      </c>
      <c r="M22" s="55"/>
      <c r="N22" s="39"/>
      <c r="O22" s="39"/>
    </row>
    <row r="23" spans="1:15" x14ac:dyDescent="0.2">
      <c r="A23" s="39">
        <v>7432</v>
      </c>
      <c r="B23" s="39"/>
      <c r="C23" s="39"/>
      <c r="D23" s="55"/>
      <c r="E23" s="55"/>
      <c r="F23" s="39"/>
      <c r="G23" s="56"/>
      <c r="H23" s="57"/>
      <c r="I23" s="57"/>
      <c r="J23" s="57"/>
      <c r="K23" s="57"/>
      <c r="L23" s="57"/>
      <c r="M23" s="55"/>
      <c r="N23" s="55">
        <f>AVERAGE(L23:L25)*0.2/60/60/24*693258*1000</f>
        <v>-4.7031689295670329</v>
      </c>
      <c r="O23" s="39"/>
    </row>
    <row r="24" spans="1:15" x14ac:dyDescent="0.2">
      <c r="A24" s="39"/>
      <c r="B24" s="39" t="s">
        <v>30</v>
      </c>
      <c r="C24" s="39" t="s">
        <v>173</v>
      </c>
      <c r="D24" s="55">
        <f t="shared" si="4"/>
        <v>5836505.5</v>
      </c>
      <c r="E24" s="55">
        <v>32525921.5</v>
      </c>
      <c r="F24" s="39" t="s">
        <v>166</v>
      </c>
      <c r="G24" s="58" t="s">
        <v>171</v>
      </c>
      <c r="H24" s="57">
        <v>2.546999999999997</v>
      </c>
      <c r="I24" s="57">
        <v>10.744999999999999</v>
      </c>
      <c r="J24" s="57">
        <v>-3.1490956705903773E-2</v>
      </c>
      <c r="K24" s="57">
        <f t="shared" si="1"/>
        <v>-1.2363940599098473E-2</v>
      </c>
      <c r="L24" s="57">
        <f t="shared" si="2"/>
        <v>-2.9307544630901607E-3</v>
      </c>
      <c r="M24" s="55"/>
      <c r="N24" s="39"/>
      <c r="O24" s="39"/>
    </row>
    <row r="25" spans="1:15" ht="15" thickBot="1" x14ac:dyDescent="0.25">
      <c r="A25" s="53"/>
      <c r="B25" s="53"/>
      <c r="C25" s="53"/>
      <c r="D25" s="66"/>
      <c r="E25" s="66"/>
      <c r="F25" s="53"/>
      <c r="G25" s="67"/>
      <c r="H25" s="68"/>
      <c r="I25" s="68"/>
      <c r="J25" s="68"/>
      <c r="K25" s="68"/>
      <c r="L25" s="68"/>
      <c r="M25" s="66"/>
      <c r="N25" s="53"/>
      <c r="O25" s="53"/>
    </row>
    <row r="26" spans="1:15" x14ac:dyDescent="0.2">
      <c r="A26" s="54">
        <v>7433</v>
      </c>
      <c r="B26" s="54" t="s">
        <v>174</v>
      </c>
      <c r="C26" s="54" t="s">
        <v>175</v>
      </c>
      <c r="D26" s="54">
        <f>5836416-5</f>
        <v>5836411</v>
      </c>
      <c r="E26" s="54">
        <f>32526039+5</f>
        <v>32526044</v>
      </c>
      <c r="F26" s="54" t="s">
        <v>166</v>
      </c>
      <c r="G26" s="69" t="s">
        <v>176</v>
      </c>
      <c r="H26" s="70">
        <v>1.8780000000000001</v>
      </c>
      <c r="I26" s="70">
        <v>6.2880000000000003</v>
      </c>
      <c r="J26" s="70">
        <v>-5.4374917169903525E-3</v>
      </c>
      <c r="K26" s="70">
        <f t="shared" si="1"/>
        <v>-2.8953630015923068E-3</v>
      </c>
      <c r="L26" s="70">
        <f t="shared" si="2"/>
        <v>-8.6474104913968704E-4</v>
      </c>
      <c r="M26" s="71">
        <v>-5.1981666724795161</v>
      </c>
      <c r="N26" s="71">
        <f>AVERAGE(L26:L28)*0.2/60/60/24*693258*1000</f>
        <v>-5.21814382292676</v>
      </c>
      <c r="O26" s="55">
        <f>AVERAGE(N26:N43)</f>
        <v>-7.5116287933244301</v>
      </c>
    </row>
    <row r="27" spans="1:15" x14ac:dyDescent="0.2">
      <c r="A27" s="39"/>
      <c r="B27" s="39" t="s">
        <v>174</v>
      </c>
      <c r="C27" s="39" t="s">
        <v>175</v>
      </c>
      <c r="D27" s="39">
        <f>5836416-5</f>
        <v>5836411</v>
      </c>
      <c r="E27" s="39">
        <f>32526039+5</f>
        <v>32526044</v>
      </c>
      <c r="F27" s="39" t="s">
        <v>166</v>
      </c>
      <c r="G27" s="58" t="s">
        <v>176</v>
      </c>
      <c r="H27" s="57">
        <v>1.9669999999999987</v>
      </c>
      <c r="I27" s="57">
        <v>6.181</v>
      </c>
      <c r="J27" s="57">
        <v>-3.225008871499211E-2</v>
      </c>
      <c r="K27" s="57">
        <f t="shared" si="1"/>
        <v>-1.6395571283676733E-2</v>
      </c>
      <c r="L27" s="57">
        <f t="shared" si="2"/>
        <v>-5.2176166825743586E-3</v>
      </c>
      <c r="M27" s="55"/>
      <c r="N27" s="39"/>
      <c r="O27" s="39"/>
    </row>
    <row r="28" spans="1:15" x14ac:dyDescent="0.2">
      <c r="A28" s="39"/>
      <c r="B28" s="4" t="s">
        <v>174</v>
      </c>
      <c r="C28" s="4" t="s">
        <v>175</v>
      </c>
      <c r="D28" s="4">
        <f>5836416-5</f>
        <v>5836411</v>
      </c>
      <c r="E28" s="4">
        <f>32526039+5</f>
        <v>32526044</v>
      </c>
      <c r="F28" s="4" t="s">
        <v>166</v>
      </c>
      <c r="G28" s="60" t="s">
        <v>176</v>
      </c>
      <c r="H28" s="61">
        <v>2.061000000000007</v>
      </c>
      <c r="I28" s="61">
        <v>6.2160000000000002</v>
      </c>
      <c r="J28" s="61">
        <v>-2.282898836548751E-2</v>
      </c>
      <c r="K28" s="61">
        <f t="shared" si="1"/>
        <v>-1.1076656169571777E-2</v>
      </c>
      <c r="L28" s="61">
        <f t="shared" si="2"/>
        <v>-3.6726171759149787E-3</v>
      </c>
      <c r="M28" s="55"/>
      <c r="N28" s="39"/>
      <c r="O28" s="39"/>
    </row>
    <row r="29" spans="1:15" x14ac:dyDescent="0.2">
      <c r="A29" s="39">
        <v>7434</v>
      </c>
      <c r="B29" s="39" t="s">
        <v>174</v>
      </c>
      <c r="C29" s="39" t="s">
        <v>175</v>
      </c>
      <c r="D29" s="39">
        <f>5836416-5</f>
        <v>5836411</v>
      </c>
      <c r="E29" s="39">
        <f>32526039+5</f>
        <v>32526044</v>
      </c>
      <c r="F29" s="39" t="s">
        <v>166</v>
      </c>
      <c r="G29" s="56" t="s">
        <v>177</v>
      </c>
      <c r="H29" s="57">
        <v>2.4920000000000044</v>
      </c>
      <c r="I29" s="57">
        <v>8.1910000000000007</v>
      </c>
      <c r="J29" s="57">
        <v>-8.0093164883533151E-3</v>
      </c>
      <c r="K29" s="57">
        <f t="shared" si="1"/>
        <v>-3.2140114319234754E-3</v>
      </c>
      <c r="L29" s="57">
        <f t="shared" si="2"/>
        <v>-9.7781912933137764E-4</v>
      </c>
      <c r="M29" s="55">
        <v>-1.5561792019357603</v>
      </c>
      <c r="N29" s="55">
        <f>AVERAGE(L29:L31)*0.2/60/60/24*693258*1000</f>
        <v>-3.5318279966539374</v>
      </c>
      <c r="O29" s="39"/>
    </row>
    <row r="30" spans="1:15" x14ac:dyDescent="0.2">
      <c r="A30" s="39"/>
      <c r="B30" s="39" t="s">
        <v>174</v>
      </c>
      <c r="C30" s="39" t="s">
        <v>175</v>
      </c>
      <c r="D30" s="39">
        <f>5836416-5</f>
        <v>5836411</v>
      </c>
      <c r="E30" s="39">
        <f>32526039+5</f>
        <v>32526044</v>
      </c>
      <c r="F30" s="39" t="s">
        <v>166</v>
      </c>
      <c r="G30" s="58" t="s">
        <v>177</v>
      </c>
      <c r="H30" s="57">
        <v>2.3530000000000086</v>
      </c>
      <c r="I30" s="57">
        <v>7.8520000000000003</v>
      </c>
      <c r="J30" s="57">
        <v>-2.6884150070845433E-2</v>
      </c>
      <c r="K30" s="57">
        <f t="shared" si="1"/>
        <v>-1.1425478143155688E-2</v>
      </c>
      <c r="L30" s="57">
        <f t="shared" si="2"/>
        <v>-3.4238601720383891E-3</v>
      </c>
      <c r="M30" s="55"/>
      <c r="N30" s="39"/>
      <c r="O30" s="39"/>
    </row>
    <row r="31" spans="1:15" x14ac:dyDescent="0.2">
      <c r="A31" s="39"/>
      <c r="B31" s="4"/>
      <c r="C31" s="4"/>
      <c r="D31" s="4"/>
      <c r="E31" s="4"/>
      <c r="F31" s="4"/>
      <c r="G31" s="60"/>
      <c r="H31" s="61"/>
      <c r="I31" s="61"/>
      <c r="J31" s="61"/>
      <c r="K31" s="61"/>
      <c r="L31" s="61"/>
      <c r="M31" s="55"/>
      <c r="N31" s="39"/>
      <c r="O31" s="39"/>
    </row>
    <row r="32" spans="1:15" x14ac:dyDescent="0.2">
      <c r="A32" s="39"/>
      <c r="B32" s="39"/>
      <c r="C32" s="39"/>
      <c r="D32" s="39"/>
      <c r="E32" s="39"/>
      <c r="F32" s="39"/>
      <c r="G32" s="56"/>
      <c r="H32" s="57"/>
      <c r="I32" s="57"/>
      <c r="J32" s="57"/>
      <c r="K32" s="57"/>
      <c r="L32" s="57"/>
      <c r="M32" s="55"/>
      <c r="N32" s="39"/>
      <c r="O32" s="39"/>
    </row>
    <row r="33" spans="1:15" x14ac:dyDescent="0.2">
      <c r="A33" s="39"/>
      <c r="B33" s="39"/>
      <c r="C33" s="39"/>
      <c r="D33" s="39"/>
      <c r="E33" s="39"/>
      <c r="F33" s="39"/>
      <c r="G33" s="58"/>
      <c r="H33" s="57"/>
      <c r="I33" s="57"/>
      <c r="J33" s="57"/>
      <c r="K33" s="57"/>
      <c r="L33" s="57"/>
      <c r="M33" s="55"/>
      <c r="N33" s="39"/>
      <c r="O33" s="39"/>
    </row>
    <row r="34" spans="1:15" x14ac:dyDescent="0.2">
      <c r="A34" s="39"/>
      <c r="B34" s="4"/>
      <c r="C34" s="4"/>
      <c r="D34" s="4"/>
      <c r="E34" s="4"/>
      <c r="F34" s="4"/>
      <c r="G34" s="60"/>
      <c r="H34" s="61"/>
      <c r="I34" s="61"/>
      <c r="J34" s="61"/>
      <c r="K34" s="61"/>
      <c r="L34" s="61"/>
      <c r="M34" s="55"/>
      <c r="N34" s="39"/>
      <c r="O34" s="39"/>
    </row>
    <row r="35" spans="1:15" x14ac:dyDescent="0.2">
      <c r="A35" s="39">
        <v>7436</v>
      </c>
      <c r="B35" s="39" t="s">
        <v>174</v>
      </c>
      <c r="C35" s="39" t="s">
        <v>178</v>
      </c>
      <c r="D35" s="39">
        <f t="shared" ref="D35:D40" si="5">5836416+5</f>
        <v>5836421</v>
      </c>
      <c r="E35" s="39">
        <f>32526039-5</f>
        <v>32526034</v>
      </c>
      <c r="F35" s="39" t="s">
        <v>166</v>
      </c>
      <c r="G35" s="56" t="s">
        <v>171</v>
      </c>
      <c r="H35" s="57">
        <v>1.6149999999999949</v>
      </c>
      <c r="I35" s="57">
        <v>7.0570000000000004</v>
      </c>
      <c r="J35" s="57">
        <v>-4.5019366353791397E-2</v>
      </c>
      <c r="K35" s="57">
        <f t="shared" si="1"/>
        <v>-2.7875768640118599E-2</v>
      </c>
      <c r="L35" s="57">
        <f t="shared" si="2"/>
        <v>-6.3793915762776522E-3</v>
      </c>
      <c r="M35" s="55">
        <v>-11.479792296590631</v>
      </c>
      <c r="N35" s="55">
        <f>AVERAGE(L35:L37)*0.2/60/60/24*693258*1000</f>
        <v>-11.511748191055448</v>
      </c>
      <c r="O35" s="39"/>
    </row>
    <row r="36" spans="1:15" x14ac:dyDescent="0.2">
      <c r="A36" s="39"/>
      <c r="B36" s="39" t="s">
        <v>174</v>
      </c>
      <c r="C36" s="39" t="s">
        <v>178</v>
      </c>
      <c r="D36" s="39">
        <f t="shared" si="5"/>
        <v>5836421</v>
      </c>
      <c r="E36" s="39">
        <f>32526039-5</f>
        <v>32526034</v>
      </c>
      <c r="F36" s="39" t="s">
        <v>166</v>
      </c>
      <c r="G36" s="58" t="s">
        <v>171</v>
      </c>
      <c r="H36" s="57">
        <v>1.652000000000001</v>
      </c>
      <c r="I36" s="57">
        <v>7.0880000000000001</v>
      </c>
      <c r="J36" s="57">
        <v>-5.0739258665084934E-2</v>
      </c>
      <c r="K36" s="57">
        <f t="shared" si="1"/>
        <v>-3.0713836964337108E-2</v>
      </c>
      <c r="L36" s="57">
        <f t="shared" si="2"/>
        <v>-7.1584732879634502E-3</v>
      </c>
      <c r="M36" s="55"/>
      <c r="N36" s="39"/>
      <c r="O36" s="39"/>
    </row>
    <row r="37" spans="1:15" x14ac:dyDescent="0.2">
      <c r="A37" s="39"/>
      <c r="B37" s="4" t="s">
        <v>174</v>
      </c>
      <c r="C37" s="4" t="s">
        <v>178</v>
      </c>
      <c r="D37" s="4">
        <f t="shared" si="5"/>
        <v>5836421</v>
      </c>
      <c r="E37" s="4">
        <f>32526039-5</f>
        <v>32526034</v>
      </c>
      <c r="F37" s="4" t="s">
        <v>166</v>
      </c>
      <c r="G37" s="60" t="s">
        <v>171</v>
      </c>
      <c r="H37" s="61">
        <v>1.6180000000000092</v>
      </c>
      <c r="I37" s="61">
        <v>7.0369999999999999</v>
      </c>
      <c r="J37" s="61">
        <v>-5.6173467125791701E-2</v>
      </c>
      <c r="K37" s="61">
        <f>J37/H37</f>
        <v>-3.4717841239673287E-2</v>
      </c>
      <c r="L37" s="61">
        <f t="shared" si="2"/>
        <v>-7.9825873420195682E-3</v>
      </c>
      <c r="M37" s="55"/>
      <c r="N37" s="39"/>
      <c r="O37" s="39"/>
    </row>
    <row r="38" spans="1:15" x14ac:dyDescent="0.2">
      <c r="A38" s="39">
        <v>7437</v>
      </c>
      <c r="B38" s="39" t="s">
        <v>174</v>
      </c>
      <c r="C38" s="39" t="s">
        <v>179</v>
      </c>
      <c r="D38" s="39">
        <f t="shared" si="5"/>
        <v>5836421</v>
      </c>
      <c r="E38" s="39">
        <f>32526039+5</f>
        <v>32526044</v>
      </c>
      <c r="F38" s="39" t="s">
        <v>166</v>
      </c>
      <c r="G38" s="56" t="s">
        <v>176</v>
      </c>
      <c r="H38" s="57">
        <v>1.2689999999999912</v>
      </c>
      <c r="I38" s="57">
        <v>4.0469999999999997</v>
      </c>
      <c r="J38" s="57">
        <v>-4.7542622638683238E-2</v>
      </c>
      <c r="K38" s="57">
        <f t="shared" si="1"/>
        <v>-3.7464635649080827E-2</v>
      </c>
      <c r="L38" s="57">
        <f t="shared" si="2"/>
        <v>-1.17476211116094E-2</v>
      </c>
      <c r="M38" s="55">
        <v>-1.1537954668412007</v>
      </c>
      <c r="N38" s="55">
        <f>AVERAGE(L38:L40)*0.2/60/60/24*693258*1000</f>
        <v>-9.7847951626615739</v>
      </c>
      <c r="O38" s="39"/>
    </row>
    <row r="39" spans="1:15" x14ac:dyDescent="0.2">
      <c r="A39" s="39"/>
      <c r="B39" s="39" t="s">
        <v>174</v>
      </c>
      <c r="C39" s="39" t="s">
        <v>179</v>
      </c>
      <c r="D39" s="39">
        <f t="shared" si="5"/>
        <v>5836421</v>
      </c>
      <c r="E39" s="39">
        <f>32526039+5</f>
        <v>32526044</v>
      </c>
      <c r="F39" s="39" t="s">
        <v>166</v>
      </c>
      <c r="G39" s="58" t="s">
        <v>176</v>
      </c>
      <c r="H39" s="57">
        <v>1.25</v>
      </c>
      <c r="I39" s="57">
        <v>4.016</v>
      </c>
      <c r="J39" s="57"/>
      <c r="K39" s="57"/>
      <c r="L39" s="57"/>
      <c r="M39" s="55"/>
      <c r="N39" s="39"/>
      <c r="O39" s="39"/>
    </row>
    <row r="40" spans="1:15" x14ac:dyDescent="0.2">
      <c r="A40" s="39"/>
      <c r="B40" s="4" t="s">
        <v>174</v>
      </c>
      <c r="C40" s="4" t="s">
        <v>179</v>
      </c>
      <c r="D40" s="4">
        <f t="shared" si="5"/>
        <v>5836421</v>
      </c>
      <c r="E40" s="4">
        <f>32526039+5</f>
        <v>32526044</v>
      </c>
      <c r="F40" s="4" t="s">
        <v>166</v>
      </c>
      <c r="G40" s="60" t="s">
        <v>176</v>
      </c>
      <c r="H40" s="61">
        <v>1.2759999999999962</v>
      </c>
      <c r="I40" s="61">
        <v>4.0579999999999998</v>
      </c>
      <c r="J40" s="61">
        <v>-1.814185767230839E-3</v>
      </c>
      <c r="K40" s="61">
        <f t="shared" si="1"/>
        <v>-1.4217756796479971E-3</v>
      </c>
      <c r="L40" s="61">
        <f t="shared" si="2"/>
        <v>-4.4706401361035959E-4</v>
      </c>
      <c r="M40" s="55"/>
      <c r="N40" s="39"/>
      <c r="O40" s="39"/>
    </row>
    <row r="41" spans="1:15" x14ac:dyDescent="0.2">
      <c r="A41" s="39"/>
      <c r="B41" s="39"/>
      <c r="C41" s="39"/>
      <c r="D41" s="39"/>
      <c r="E41" s="39"/>
      <c r="F41" s="39"/>
      <c r="G41" s="56"/>
      <c r="H41" s="57"/>
      <c r="I41" s="57"/>
      <c r="J41" s="57"/>
      <c r="K41" s="57"/>
      <c r="L41" s="57"/>
      <c r="M41" s="55"/>
      <c r="N41" s="39"/>
      <c r="O41" s="39"/>
    </row>
    <row r="42" spans="1:15" x14ac:dyDescent="0.2">
      <c r="A42" s="39"/>
      <c r="B42" s="39"/>
      <c r="C42" s="39"/>
      <c r="D42" s="39"/>
      <c r="E42" s="39"/>
      <c r="F42" s="39"/>
      <c r="G42" s="58"/>
      <c r="H42" s="57"/>
      <c r="I42" s="57"/>
      <c r="J42" s="57"/>
      <c r="K42" s="57"/>
      <c r="L42" s="57"/>
      <c r="M42" s="55"/>
      <c r="N42" s="39"/>
      <c r="O42" s="39"/>
    </row>
    <row r="43" spans="1:15" ht="15" thickBot="1" x14ac:dyDescent="0.25">
      <c r="A43" s="53"/>
      <c r="B43" s="53"/>
      <c r="C43" s="53"/>
      <c r="D43" s="53"/>
      <c r="E43" s="53"/>
      <c r="F43" s="53"/>
      <c r="G43" s="67"/>
      <c r="H43" s="68"/>
      <c r="I43" s="68"/>
      <c r="J43" s="68"/>
      <c r="K43" s="68"/>
      <c r="L43" s="68"/>
      <c r="M43" s="66"/>
      <c r="N43" s="53"/>
      <c r="O43" s="53"/>
    </row>
    <row r="44" spans="1:15" x14ac:dyDescent="0.2">
      <c r="A44" s="54">
        <v>7439</v>
      </c>
      <c r="B44" s="54" t="s">
        <v>40</v>
      </c>
      <c r="C44" s="54" t="s">
        <v>180</v>
      </c>
      <c r="D44" s="54">
        <v>5836399</v>
      </c>
      <c r="E44" s="54">
        <v>32526148</v>
      </c>
      <c r="F44" s="54" t="s">
        <v>166</v>
      </c>
      <c r="G44" s="69" t="s">
        <v>167</v>
      </c>
      <c r="H44" s="70">
        <v>1.8960000000000008</v>
      </c>
      <c r="I44" s="70">
        <v>6.0330000000000004</v>
      </c>
      <c r="J44" s="70">
        <v>-0.16628900771596497</v>
      </c>
      <c r="K44" s="70">
        <f t="shared" si="1"/>
        <v>-8.7705172845973053E-2</v>
      </c>
      <c r="L44" s="70">
        <f t="shared" si="2"/>
        <v>-2.7563236816834903E-2</v>
      </c>
      <c r="M44" s="71">
        <v>-53.213046899235749</v>
      </c>
      <c r="N44" s="71">
        <f>AVERAGE(L44:L46)*0.2/60/60/24*693258*1000</f>
        <v>-52.86367910408935</v>
      </c>
      <c r="O44" s="55">
        <f>AVERAGE(N44:N52)</f>
        <v>-26.211536067831901</v>
      </c>
    </row>
    <row r="45" spans="1:15" x14ac:dyDescent="0.2">
      <c r="A45" s="39"/>
      <c r="B45" s="39" t="s">
        <v>40</v>
      </c>
      <c r="C45" s="39" t="s">
        <v>180</v>
      </c>
      <c r="D45" s="39">
        <v>5836399</v>
      </c>
      <c r="E45" s="39">
        <v>32526148</v>
      </c>
      <c r="F45" s="39" t="s">
        <v>166</v>
      </c>
      <c r="G45" s="58" t="s">
        <v>167</v>
      </c>
      <c r="H45" s="57">
        <v>1.9260000000000019</v>
      </c>
      <c r="I45" s="57">
        <v>6.0439999999999996</v>
      </c>
      <c r="J45" s="57">
        <v>-0.20598890661363325</v>
      </c>
      <c r="K45" s="57">
        <f t="shared" si="1"/>
        <v>-0.10695166490842838</v>
      </c>
      <c r="L45" s="57">
        <f t="shared" si="2"/>
        <v>-3.4081553046597164E-2</v>
      </c>
      <c r="M45" s="55"/>
      <c r="N45" s="39"/>
      <c r="O45" s="39"/>
    </row>
    <row r="46" spans="1:15" x14ac:dyDescent="0.2">
      <c r="A46" s="39"/>
      <c r="B46" s="4" t="s">
        <v>40</v>
      </c>
      <c r="C46" s="4" t="s">
        <v>180</v>
      </c>
      <c r="D46" s="4">
        <v>5836399</v>
      </c>
      <c r="E46" s="4">
        <v>32526148</v>
      </c>
      <c r="F46" s="4" t="s">
        <v>166</v>
      </c>
      <c r="G46" s="60" t="s">
        <v>167</v>
      </c>
      <c r="H46" s="61">
        <v>1.9260000000000019</v>
      </c>
      <c r="I46" s="61">
        <v>6.02</v>
      </c>
      <c r="J46" s="61">
        <v>-0.22382578782256346</v>
      </c>
      <c r="K46" s="61">
        <f t="shared" si="1"/>
        <v>-0.11621276626301311</v>
      </c>
      <c r="L46" s="61">
        <f t="shared" si="2"/>
        <v>-3.7180363425674996E-2</v>
      </c>
      <c r="M46" s="55"/>
      <c r="N46" s="39"/>
      <c r="O46" s="39"/>
    </row>
    <row r="47" spans="1:15" x14ac:dyDescent="0.2">
      <c r="A47" s="39">
        <v>7440</v>
      </c>
      <c r="B47" s="39" t="s">
        <v>40</v>
      </c>
      <c r="C47" s="39" t="s">
        <v>181</v>
      </c>
      <c r="D47" s="39">
        <v>5836404</v>
      </c>
      <c r="E47" s="39">
        <v>32526143</v>
      </c>
      <c r="F47" s="39" t="s">
        <v>166</v>
      </c>
      <c r="G47" s="56" t="s">
        <v>182</v>
      </c>
      <c r="H47" s="57">
        <v>9.4599999999999937</v>
      </c>
      <c r="I47" s="57">
        <v>10.228999999999999</v>
      </c>
      <c r="J47" s="57">
        <v>-0.13683642602981752</v>
      </c>
      <c r="K47" s="57">
        <f t="shared" si="1"/>
        <v>-1.4464738480953235E-2</v>
      </c>
      <c r="L47" s="57">
        <f t="shared" si="2"/>
        <v>-1.3377302378513787E-2</v>
      </c>
      <c r="M47" s="55">
        <v>-17.032511127070762</v>
      </c>
      <c r="N47" s="55">
        <f>AVERAGE(L47:L49)*0.2/60/60/24*693258*1000</f>
        <v>-17.208359647769843</v>
      </c>
      <c r="O47" s="39"/>
    </row>
    <row r="48" spans="1:15" x14ac:dyDescent="0.2">
      <c r="A48" s="39"/>
      <c r="B48" s="39" t="s">
        <v>40</v>
      </c>
      <c r="C48" s="39" t="s">
        <v>181</v>
      </c>
      <c r="D48" s="39">
        <v>5836404</v>
      </c>
      <c r="E48" s="39">
        <v>32526143</v>
      </c>
      <c r="F48" s="39" t="s">
        <v>166</v>
      </c>
      <c r="G48" s="58" t="s">
        <v>182</v>
      </c>
      <c r="H48" s="57">
        <v>9.6710000000000065</v>
      </c>
      <c r="I48" s="57">
        <v>10.384</v>
      </c>
      <c r="J48" s="57">
        <v>-8.1311534544252329E-2</v>
      </c>
      <c r="K48" s="57">
        <f t="shared" si="1"/>
        <v>-8.4077690563801339E-3</v>
      </c>
      <c r="L48" s="57">
        <f t="shared" si="2"/>
        <v>-7.8304636502554235E-3</v>
      </c>
      <c r="M48" s="55"/>
      <c r="N48" s="39"/>
      <c r="O48" s="39"/>
    </row>
    <row r="49" spans="1:15" x14ac:dyDescent="0.2">
      <c r="A49" s="39"/>
      <c r="B49" s="4" t="s">
        <v>40</v>
      </c>
      <c r="C49" s="4" t="s">
        <v>181</v>
      </c>
      <c r="D49" s="4">
        <v>5836404</v>
      </c>
      <c r="E49" s="4">
        <v>32526143</v>
      </c>
      <c r="F49" s="4" t="s">
        <v>166</v>
      </c>
      <c r="G49" s="60" t="s">
        <v>182</v>
      </c>
      <c r="H49" s="61">
        <v>9.6710000000000065</v>
      </c>
      <c r="I49" s="61">
        <v>10.355</v>
      </c>
      <c r="J49" s="61">
        <v>-0.11351280121868045</v>
      </c>
      <c r="K49" s="61">
        <f t="shared" si="1"/>
        <v>-1.1737441962432052E-2</v>
      </c>
      <c r="L49" s="61">
        <f t="shared" si="2"/>
        <v>-1.0962124695188841E-2</v>
      </c>
      <c r="M49" s="55"/>
      <c r="N49" s="39"/>
      <c r="O49" s="39"/>
    </row>
    <row r="50" spans="1:15" x14ac:dyDescent="0.2">
      <c r="A50" s="39">
        <v>7441</v>
      </c>
      <c r="B50" s="39" t="s">
        <v>40</v>
      </c>
      <c r="C50" s="39" t="s">
        <v>183</v>
      </c>
      <c r="D50" s="39">
        <v>5836404</v>
      </c>
      <c r="E50" s="39">
        <v>32526153</v>
      </c>
      <c r="F50" s="39" t="s">
        <v>166</v>
      </c>
      <c r="G50" s="56" t="s">
        <v>182</v>
      </c>
      <c r="H50" s="57">
        <v>1.73599999999999</v>
      </c>
      <c r="I50" s="57">
        <v>5.0640000000000001</v>
      </c>
      <c r="J50" s="57">
        <v>-2.0871884265961753E-2</v>
      </c>
      <c r="K50" s="57">
        <f t="shared" si="1"/>
        <v>-1.2022974807581724E-2</v>
      </c>
      <c r="L50" s="57">
        <f t="shared" si="2"/>
        <v>-4.1216201157112465E-3</v>
      </c>
      <c r="M50" s="55">
        <v>-8.59651713426579</v>
      </c>
      <c r="N50" s="55">
        <f>AVERAGE(L50:L52)*0.2/60/60/24*693258*1000</f>
        <v>-8.5625694516364987</v>
      </c>
      <c r="O50" s="39"/>
    </row>
    <row r="51" spans="1:15" x14ac:dyDescent="0.2">
      <c r="A51" s="39"/>
      <c r="B51" s="39" t="s">
        <v>40</v>
      </c>
      <c r="C51" s="39" t="s">
        <v>183</v>
      </c>
      <c r="D51" s="39">
        <v>5836404</v>
      </c>
      <c r="E51" s="39">
        <v>32526153</v>
      </c>
      <c r="F51" s="39" t="s">
        <v>166</v>
      </c>
      <c r="G51" s="58" t="s">
        <v>182</v>
      </c>
      <c r="H51" s="57">
        <v>1.7710000000000008</v>
      </c>
      <c r="I51" s="57">
        <v>5.056</v>
      </c>
      <c r="J51" s="57">
        <v>-3.9017668554212695E-2</v>
      </c>
      <c r="K51" s="57">
        <f t="shared" si="1"/>
        <v>-2.2031433401588186E-2</v>
      </c>
      <c r="L51" s="57">
        <f t="shared" si="2"/>
        <v>-7.7171021665768781E-3</v>
      </c>
      <c r="M51" s="55"/>
      <c r="N51" s="39"/>
      <c r="O51" s="39"/>
    </row>
    <row r="52" spans="1:15" ht="15" thickBot="1" x14ac:dyDescent="0.25">
      <c r="A52" s="53"/>
      <c r="B52" s="53" t="s">
        <v>40</v>
      </c>
      <c r="C52" s="53" t="s">
        <v>183</v>
      </c>
      <c r="D52" s="72">
        <v>5836404</v>
      </c>
      <c r="E52" s="72">
        <v>32526153</v>
      </c>
      <c r="F52" s="53" t="s">
        <v>166</v>
      </c>
      <c r="G52" s="67" t="s">
        <v>182</v>
      </c>
      <c r="H52" s="68">
        <v>1.7680000000000007</v>
      </c>
      <c r="I52" s="68">
        <v>5.0309999999999997</v>
      </c>
      <c r="J52" s="68">
        <v>-2.0971397690513111E-2</v>
      </c>
      <c r="K52" s="68">
        <f t="shared" si="1"/>
        <v>-1.1861650277439538E-2</v>
      </c>
      <c r="L52" s="68">
        <f t="shared" si="2"/>
        <v>-4.1684352396169971E-3</v>
      </c>
      <c r="M52" s="66"/>
      <c r="N52" s="53"/>
      <c r="O52" s="53"/>
    </row>
    <row r="53" spans="1:15" x14ac:dyDescent="0.2">
      <c r="A53" s="39">
        <v>7444</v>
      </c>
      <c r="B53" s="39" t="s">
        <v>46</v>
      </c>
      <c r="C53" s="39" t="s">
        <v>180</v>
      </c>
      <c r="D53" s="39">
        <v>5836338</v>
      </c>
      <c r="E53" s="39">
        <v>32525761</v>
      </c>
      <c r="F53" s="39" t="s">
        <v>166</v>
      </c>
      <c r="G53" s="58" t="s">
        <v>170</v>
      </c>
      <c r="H53" s="57">
        <v>4.5510000000000019</v>
      </c>
      <c r="I53" s="57">
        <v>8.0210000000000008</v>
      </c>
      <c r="J53" s="57">
        <v>-0.5331314146154138</v>
      </c>
      <c r="K53" s="57">
        <f t="shared" si="1"/>
        <v>-0.11714599310380434</v>
      </c>
      <c r="L53" s="57">
        <f t="shared" si="2"/>
        <v>-6.6466951080340828E-2</v>
      </c>
      <c r="M53" s="55">
        <v>-70.845001490144796</v>
      </c>
      <c r="N53" s="55">
        <f>AVERAGE(L53:L55)*0.2/60/60/24*693258*1000</f>
        <v>-70.96507279375777</v>
      </c>
      <c r="O53" s="55">
        <f>AVERAGE(N53:N70)</f>
        <v>-79.107849595396303</v>
      </c>
    </row>
    <row r="54" spans="1:15" x14ac:dyDescent="0.2">
      <c r="A54" s="39"/>
      <c r="B54" s="39" t="s">
        <v>46</v>
      </c>
      <c r="C54" s="39" t="s">
        <v>180</v>
      </c>
      <c r="D54" s="39">
        <v>5836338</v>
      </c>
      <c r="E54" s="39">
        <v>32525761</v>
      </c>
      <c r="F54" s="39" t="s">
        <v>166</v>
      </c>
      <c r="G54" s="58" t="s">
        <v>170</v>
      </c>
      <c r="H54" s="57">
        <v>4.8179999999999978</v>
      </c>
      <c r="I54" s="57">
        <v>8.0120000000000005</v>
      </c>
      <c r="J54" s="57">
        <v>-0.40929636433766159</v>
      </c>
      <c r="K54" s="57">
        <f t="shared" si="1"/>
        <v>-8.495150774961846E-2</v>
      </c>
      <c r="L54" s="57">
        <f t="shared" si="2"/>
        <v>-5.1085417416083571E-2</v>
      </c>
      <c r="M54" s="55"/>
      <c r="N54" s="39"/>
      <c r="O54" s="39"/>
    </row>
    <row r="55" spans="1:15" x14ac:dyDescent="0.2">
      <c r="A55" s="39"/>
      <c r="B55" s="4" t="s">
        <v>46</v>
      </c>
      <c r="C55" s="4" t="s">
        <v>180</v>
      </c>
      <c r="D55" s="4">
        <v>5836338</v>
      </c>
      <c r="E55" s="4">
        <v>32525761</v>
      </c>
      <c r="F55" s="4" t="s">
        <v>166</v>
      </c>
      <c r="G55" s="60" t="s">
        <v>170</v>
      </c>
      <c r="H55" s="61">
        <v>4.6359999999999957</v>
      </c>
      <c r="I55" s="61">
        <v>8.0519999999999996</v>
      </c>
      <c r="J55" s="61">
        <v>-0.12168298042710092</v>
      </c>
      <c r="K55" s="61">
        <f t="shared" si="1"/>
        <v>-2.6247407339754322E-2</v>
      </c>
      <c r="L55" s="61">
        <f t="shared" si="2"/>
        <v>-1.5112143619858536E-2</v>
      </c>
      <c r="M55" s="55"/>
      <c r="N55" s="39"/>
      <c r="O55" s="39"/>
    </row>
    <row r="56" spans="1:15" x14ac:dyDescent="0.2">
      <c r="A56" s="39">
        <v>7445</v>
      </c>
      <c r="B56" s="39" t="s">
        <v>46</v>
      </c>
      <c r="C56" s="39" t="s">
        <v>180</v>
      </c>
      <c r="D56" s="39">
        <v>5836338</v>
      </c>
      <c r="E56" s="39">
        <v>32525761</v>
      </c>
      <c r="F56" s="39" t="s">
        <v>166</v>
      </c>
      <c r="G56" s="56" t="s">
        <v>171</v>
      </c>
      <c r="H56" s="57">
        <v>3.9200000000000017</v>
      </c>
      <c r="I56" s="57">
        <v>8.0350000000000001</v>
      </c>
      <c r="J56" s="57">
        <v>-1.5783698507267465</v>
      </c>
      <c r="K56" s="57">
        <f t="shared" si="1"/>
        <v>-0.40264537008335355</v>
      </c>
      <c r="L56" s="57">
        <f t="shared" si="2"/>
        <v>-0.19643682025223977</v>
      </c>
      <c r="M56" s="55">
        <v>-257.01269438038503</v>
      </c>
      <c r="N56" s="55">
        <f>AVERAGE(L56:L58)*0.2/60/60/24*693258*1000</f>
        <v>-266.10719412198409</v>
      </c>
      <c r="O56" s="39"/>
    </row>
    <row r="57" spans="1:15" x14ac:dyDescent="0.2">
      <c r="A57" s="39"/>
      <c r="B57" s="39" t="s">
        <v>46</v>
      </c>
      <c r="C57" s="39" t="s">
        <v>180</v>
      </c>
      <c r="D57" s="39">
        <v>5836338</v>
      </c>
      <c r="E57" s="39">
        <v>32525761</v>
      </c>
      <c r="F57" s="39" t="s">
        <v>166</v>
      </c>
      <c r="G57" s="58" t="s">
        <v>171</v>
      </c>
      <c r="H57" s="57">
        <v>4.5450000000000017</v>
      </c>
      <c r="I57" s="57">
        <v>8.0950000000000006</v>
      </c>
      <c r="J57" s="57">
        <v>-1.2130739552608623</v>
      </c>
      <c r="K57" s="57">
        <f t="shared" si="1"/>
        <v>-0.26690296045343492</v>
      </c>
      <c r="L57" s="57">
        <f t="shared" si="2"/>
        <v>-0.14985471961221275</v>
      </c>
      <c r="M57" s="55"/>
      <c r="N57" s="39"/>
      <c r="O57" s="39"/>
    </row>
    <row r="58" spans="1:15" x14ac:dyDescent="0.2">
      <c r="A58" s="39"/>
      <c r="B58" s="4" t="s">
        <v>46</v>
      </c>
      <c r="C58" s="4" t="s">
        <v>180</v>
      </c>
      <c r="D58" s="4">
        <v>5836338</v>
      </c>
      <c r="E58" s="4">
        <v>32525761</v>
      </c>
      <c r="F58" s="4" t="s">
        <v>166</v>
      </c>
      <c r="G58" s="60" t="s">
        <v>171</v>
      </c>
      <c r="H58" s="61">
        <v>4.4779999999999944</v>
      </c>
      <c r="I58" s="61">
        <v>8.0730000000000004</v>
      </c>
      <c r="J58" s="61">
        <v>-1.2204621519929877</v>
      </c>
      <c r="K58" s="61">
        <f t="shared" si="1"/>
        <v>-0.27254625993590648</v>
      </c>
      <c r="L58" s="61">
        <f t="shared" si="2"/>
        <v>-0.15117826730992043</v>
      </c>
      <c r="M58" s="55"/>
      <c r="N58" s="39"/>
      <c r="O58" s="39"/>
    </row>
    <row r="59" spans="1:15" x14ac:dyDescent="0.2">
      <c r="A59" s="39">
        <v>7446</v>
      </c>
      <c r="B59" s="39" t="s">
        <v>46</v>
      </c>
      <c r="C59" s="39" t="s">
        <v>181</v>
      </c>
      <c r="D59" s="39">
        <v>5836343</v>
      </c>
      <c r="E59" s="39">
        <v>32525756</v>
      </c>
      <c r="F59" s="39" t="s">
        <v>166</v>
      </c>
      <c r="G59" s="56" t="s">
        <v>170</v>
      </c>
      <c r="H59" s="57">
        <v>3.8900000000000006</v>
      </c>
      <c r="I59" s="57">
        <v>7.0709999999999997</v>
      </c>
      <c r="J59" s="57">
        <v>-0.10622750531534404</v>
      </c>
      <c r="K59" s="57">
        <f t="shared" si="1"/>
        <v>-2.7307841983378926E-2</v>
      </c>
      <c r="L59" s="57">
        <f t="shared" si="2"/>
        <v>-1.5022981942489612E-2</v>
      </c>
      <c r="M59" s="55">
        <v>-39.328326106380636</v>
      </c>
      <c r="N59" s="55">
        <f>AVERAGE(L59:L61)*0.2/60/60/24*693258*1000</f>
        <v>-39.602673256368092</v>
      </c>
      <c r="O59" s="39"/>
    </row>
    <row r="60" spans="1:15" x14ac:dyDescent="0.2">
      <c r="A60" s="39"/>
      <c r="B60" s="39" t="s">
        <v>46</v>
      </c>
      <c r="C60" s="39" t="s">
        <v>181</v>
      </c>
      <c r="D60" s="39">
        <v>5836343</v>
      </c>
      <c r="E60" s="39">
        <v>32525756</v>
      </c>
      <c r="F60" s="39" t="s">
        <v>166</v>
      </c>
      <c r="G60" s="58" t="s">
        <v>170</v>
      </c>
      <c r="H60" s="57">
        <v>4.0250000000000057</v>
      </c>
      <c r="I60" s="57">
        <v>7.0250000000000004</v>
      </c>
      <c r="J60" s="57">
        <v>-0.23624712186729588</v>
      </c>
      <c r="K60" s="57">
        <f t="shared" si="1"/>
        <v>-5.8694937109887095E-2</v>
      </c>
      <c r="L60" s="57">
        <f t="shared" si="2"/>
        <v>-3.3629483539828593E-2</v>
      </c>
      <c r="M60" s="55"/>
      <c r="N60" s="39"/>
      <c r="O60" s="39"/>
    </row>
    <row r="61" spans="1:15" x14ac:dyDescent="0.2">
      <c r="A61" s="39"/>
      <c r="B61" s="4" t="s">
        <v>46</v>
      </c>
      <c r="C61" s="4" t="s">
        <v>181</v>
      </c>
      <c r="D61" s="4">
        <v>5836343</v>
      </c>
      <c r="E61" s="4">
        <v>32525756</v>
      </c>
      <c r="F61" s="4" t="s">
        <v>166</v>
      </c>
      <c r="G61" s="60" t="s">
        <v>170</v>
      </c>
      <c r="H61" s="61">
        <v>3.929000000000002</v>
      </c>
      <c r="I61" s="61">
        <v>7.01</v>
      </c>
      <c r="J61" s="61">
        <v>-0.17792861951918867</v>
      </c>
      <c r="K61" s="61">
        <f t="shared" si="1"/>
        <v>-4.5285981043316006E-2</v>
      </c>
      <c r="L61" s="61">
        <f t="shared" si="2"/>
        <v>-2.5382114054092537E-2</v>
      </c>
      <c r="M61" s="55"/>
      <c r="N61" s="39"/>
      <c r="O61" s="39"/>
    </row>
    <row r="62" spans="1:15" x14ac:dyDescent="0.2">
      <c r="A62" s="39">
        <v>7447</v>
      </c>
      <c r="B62" s="39" t="s">
        <v>46</v>
      </c>
      <c r="C62" s="39" t="s">
        <v>181</v>
      </c>
      <c r="D62" s="39">
        <v>5836343</v>
      </c>
      <c r="E62" s="39">
        <v>32525756</v>
      </c>
      <c r="F62" s="39" t="s">
        <v>166</v>
      </c>
      <c r="G62" s="56" t="s">
        <v>171</v>
      </c>
      <c r="H62" s="57">
        <v>3.3159999999999883</v>
      </c>
      <c r="I62" s="57">
        <v>7.0220000000000002</v>
      </c>
      <c r="J62" s="57">
        <v>-0.14466306319179839</v>
      </c>
      <c r="K62" s="57">
        <f t="shared" si="1"/>
        <v>-4.3625772977020173E-2</v>
      </c>
      <c r="L62" s="57">
        <f t="shared" si="2"/>
        <v>-2.0601404612902077E-2</v>
      </c>
      <c r="M62" s="55">
        <v>-45.564013917244274</v>
      </c>
      <c r="N62" s="55">
        <f>AVERAGE(L62:L64)*0.2/60/60/24*693258*1000</f>
        <v>-41.375916342783299</v>
      </c>
      <c r="O62" s="39"/>
    </row>
    <row r="63" spans="1:15" x14ac:dyDescent="0.2">
      <c r="A63" s="39"/>
      <c r="B63" s="39" t="s">
        <v>46</v>
      </c>
      <c r="C63" s="39" t="s">
        <v>181</v>
      </c>
      <c r="D63" s="39">
        <v>5836343</v>
      </c>
      <c r="E63" s="39">
        <v>32525756</v>
      </c>
      <c r="F63" s="39" t="s">
        <v>166</v>
      </c>
      <c r="G63" s="58" t="s">
        <v>171</v>
      </c>
      <c r="H63" s="57">
        <v>3.4159999999999968</v>
      </c>
      <c r="I63" s="57">
        <v>7.0449999999999999</v>
      </c>
      <c r="J63" s="57">
        <v>-0.15355409825928124</v>
      </c>
      <c r="K63" s="57">
        <f t="shared" si="1"/>
        <v>-4.4951433916651455E-2</v>
      </c>
      <c r="L63" s="57">
        <f t="shared" si="2"/>
        <v>-2.1796181442055532E-2</v>
      </c>
      <c r="M63" s="55"/>
      <c r="N63" s="39"/>
      <c r="O63" s="39"/>
    </row>
    <row r="64" spans="1:15" x14ac:dyDescent="0.2">
      <c r="A64" s="39"/>
      <c r="B64" s="4" t="s">
        <v>46</v>
      </c>
      <c r="C64" s="4" t="s">
        <v>181</v>
      </c>
      <c r="D64" s="4">
        <v>5836343</v>
      </c>
      <c r="E64" s="4">
        <v>32525756</v>
      </c>
      <c r="F64" s="4" t="s">
        <v>166</v>
      </c>
      <c r="G64" s="60" t="s">
        <v>171</v>
      </c>
      <c r="H64" s="61">
        <v>2.4359999999999928</v>
      </c>
      <c r="I64" s="61">
        <v>7.0190000000000001</v>
      </c>
      <c r="J64" s="61">
        <v>-0.2453277665518287</v>
      </c>
      <c r="K64" s="61">
        <f t="shared" si="1"/>
        <v>-0.10070926377332899</v>
      </c>
      <c r="L64" s="61">
        <f t="shared" si="2"/>
        <v>-3.4951954203138437E-2</v>
      </c>
      <c r="M64" s="55"/>
      <c r="N64" s="39"/>
      <c r="O64" s="39"/>
    </row>
    <row r="65" spans="1:15" x14ac:dyDescent="0.2">
      <c r="A65" s="39">
        <v>7448</v>
      </c>
      <c r="B65" s="39" t="s">
        <v>46</v>
      </c>
      <c r="C65" s="39" t="s">
        <v>184</v>
      </c>
      <c r="D65" s="39">
        <v>5836353</v>
      </c>
      <c r="E65" s="39">
        <v>32525746</v>
      </c>
      <c r="F65" s="39" t="s">
        <v>166</v>
      </c>
      <c r="G65" s="56" t="s">
        <v>170</v>
      </c>
      <c r="H65" s="57">
        <v>4.7669999999999959</v>
      </c>
      <c r="I65" s="57">
        <v>8.0470000000000006</v>
      </c>
      <c r="J65" s="57">
        <v>-0.11275224057938729</v>
      </c>
      <c r="K65" s="57">
        <f t="shared" si="1"/>
        <v>-2.3652662173146086E-2</v>
      </c>
      <c r="L65" s="57">
        <f t="shared" si="2"/>
        <v>-1.4011711268719682E-2</v>
      </c>
      <c r="M65" s="55">
        <v>-23.994348840986884</v>
      </c>
      <c r="N65" s="55">
        <f>AVERAGE(L65:L67)*0.2/60/60/24*693258*1000</f>
        <v>-23.931040449542397</v>
      </c>
      <c r="O65" s="39"/>
    </row>
    <row r="66" spans="1:15" x14ac:dyDescent="0.2">
      <c r="A66" s="39"/>
      <c r="B66" s="39" t="s">
        <v>46</v>
      </c>
      <c r="C66" s="39" t="s">
        <v>184</v>
      </c>
      <c r="D66" s="39">
        <v>5836353</v>
      </c>
      <c r="E66" s="39">
        <v>32525746</v>
      </c>
      <c r="F66" s="39" t="s">
        <v>166</v>
      </c>
      <c r="G66" s="58" t="s">
        <v>170</v>
      </c>
      <c r="H66" s="57">
        <v>4.8499999999999943</v>
      </c>
      <c r="I66" s="57">
        <v>8.0500000000000007</v>
      </c>
      <c r="J66" s="57">
        <v>-0.22097288482926986</v>
      </c>
      <c r="K66" s="57">
        <f t="shared" si="1"/>
        <v>-4.5561419552426825E-2</v>
      </c>
      <c r="L66" s="57">
        <f t="shared" si="2"/>
        <v>-2.7450047804878242E-2</v>
      </c>
      <c r="M66" s="55"/>
      <c r="N66" s="39"/>
      <c r="O66" s="39"/>
    </row>
    <row r="67" spans="1:15" x14ac:dyDescent="0.2">
      <c r="A67" s="39"/>
      <c r="B67" s="4" t="s">
        <v>46</v>
      </c>
      <c r="C67" s="4" t="s">
        <v>184</v>
      </c>
      <c r="D67" s="4">
        <v>5836353</v>
      </c>
      <c r="E67" s="4">
        <v>32525746</v>
      </c>
      <c r="F67" s="4" t="s">
        <v>166</v>
      </c>
      <c r="G67" s="60" t="s">
        <v>170</v>
      </c>
      <c r="H67" s="61">
        <v>4.7810000000000059</v>
      </c>
      <c r="I67" s="61">
        <v>8.0939999999999994</v>
      </c>
      <c r="J67" s="61">
        <v>-2.6513831268694308E-2</v>
      </c>
      <c r="K67" s="61">
        <f t="shared" ref="K67:K130" si="6">J67/H67</f>
        <v>-5.5456664439854165E-3</v>
      </c>
      <c r="L67" s="61">
        <f t="shared" ref="L67:L130" si="7">J67/I67</f>
        <v>-3.2757389756232162E-3</v>
      </c>
      <c r="M67" s="55"/>
      <c r="N67" s="39"/>
      <c r="O67" s="39"/>
    </row>
    <row r="68" spans="1:15" x14ac:dyDescent="0.2">
      <c r="A68" s="39">
        <v>7449</v>
      </c>
      <c r="B68" s="39" t="s">
        <v>46</v>
      </c>
      <c r="C68" s="39" t="s">
        <v>184</v>
      </c>
      <c r="D68" s="39">
        <v>5836353</v>
      </c>
      <c r="E68" s="39">
        <v>32525746</v>
      </c>
      <c r="F68" s="39" t="s">
        <v>166</v>
      </c>
      <c r="G68" s="56" t="s">
        <v>171</v>
      </c>
      <c r="H68" s="57">
        <v>2.929000000000002</v>
      </c>
      <c r="I68" s="57">
        <v>8.0449999999999999</v>
      </c>
      <c r="J68" s="57">
        <v>-0.27487104615806274</v>
      </c>
      <c r="K68" s="57">
        <f t="shared" si="6"/>
        <v>-9.3844672638464507E-2</v>
      </c>
      <c r="L68" s="57">
        <f t="shared" si="7"/>
        <v>-3.4166693120952482E-2</v>
      </c>
      <c r="M68" s="55">
        <v>-32.436424315489674</v>
      </c>
      <c r="N68" s="55">
        <f>AVERAGE(L68:L70)*0.2/60/60/24*693258*1000</f>
        <v>-32.665200607942161</v>
      </c>
      <c r="O68" s="39"/>
    </row>
    <row r="69" spans="1:15" x14ac:dyDescent="0.2">
      <c r="A69" s="39"/>
      <c r="B69" s="39" t="s">
        <v>46</v>
      </c>
      <c r="C69" s="39" t="s">
        <v>184</v>
      </c>
      <c r="D69" s="39">
        <v>5836353</v>
      </c>
      <c r="E69" s="39">
        <v>32525746</v>
      </c>
      <c r="F69" s="39" t="s">
        <v>166</v>
      </c>
      <c r="G69" s="58" t="s">
        <v>171</v>
      </c>
      <c r="H69" s="57">
        <v>2.8730000000000047</v>
      </c>
      <c r="I69" s="57">
        <v>8.0679999999999996</v>
      </c>
      <c r="J69" s="57">
        <v>-0.16227664796240912</v>
      </c>
      <c r="K69" s="57">
        <f t="shared" si="6"/>
        <v>-5.6483344226386657E-2</v>
      </c>
      <c r="L69" s="57">
        <f t="shared" si="7"/>
        <v>-2.0113615265544015E-2</v>
      </c>
      <c r="M69" s="55"/>
      <c r="N69" s="39"/>
      <c r="O69" s="39"/>
    </row>
    <row r="70" spans="1:15" ht="15" thickBot="1" x14ac:dyDescent="0.25">
      <c r="A70" s="53"/>
      <c r="B70" s="53" t="s">
        <v>46</v>
      </c>
      <c r="C70" s="53" t="s">
        <v>184</v>
      </c>
      <c r="D70" s="53">
        <v>5836353</v>
      </c>
      <c r="E70" s="53">
        <v>32525746</v>
      </c>
      <c r="F70" s="53" t="s">
        <v>166</v>
      </c>
      <c r="G70" s="67" t="s">
        <v>171</v>
      </c>
      <c r="H70" s="68">
        <v>3.0130000000000052</v>
      </c>
      <c r="I70" s="68">
        <v>8.0419999999999998</v>
      </c>
      <c r="J70" s="68">
        <v>-5.4565972573083113E-2</v>
      </c>
      <c r="K70" s="68">
        <f t="shared" si="6"/>
        <v>-1.8110180077359116E-2</v>
      </c>
      <c r="L70" s="68">
        <f t="shared" si="7"/>
        <v>-6.7851246671329409E-3</v>
      </c>
      <c r="M70" s="66"/>
      <c r="N70" s="53"/>
      <c r="O70" s="53"/>
    </row>
    <row r="71" spans="1:15" x14ac:dyDescent="0.2">
      <c r="A71" s="54">
        <v>7450</v>
      </c>
      <c r="B71" s="54" t="s">
        <v>185</v>
      </c>
      <c r="C71" s="54" t="s">
        <v>186</v>
      </c>
      <c r="D71" s="54">
        <v>5836296</v>
      </c>
      <c r="E71" s="54">
        <v>32525781</v>
      </c>
      <c r="F71" s="54" t="s">
        <v>166</v>
      </c>
      <c r="G71" s="69" t="s">
        <v>170</v>
      </c>
      <c r="H71" s="70">
        <v>2.0829999999999984</v>
      </c>
      <c r="I71" s="70">
        <v>7.56</v>
      </c>
      <c r="J71" s="70">
        <v>-2.8328366146221681E-2</v>
      </c>
      <c r="K71" s="70">
        <f t="shared" si="6"/>
        <v>-1.3599791716861116E-2</v>
      </c>
      <c r="L71" s="70">
        <f t="shared" si="7"/>
        <v>-3.7471383791298522E-3</v>
      </c>
      <c r="M71" s="71">
        <v>-16.84076798192363</v>
      </c>
      <c r="N71" s="71">
        <f>AVERAGE(L71:L73)*0.2/60/60/24*693258*1000</f>
        <v>-17.01166855982958</v>
      </c>
      <c r="O71" s="55">
        <f>AVERAGE(N71:N88)</f>
        <v>-23.654501943975749</v>
      </c>
    </row>
    <row r="72" spans="1:15" x14ac:dyDescent="0.2">
      <c r="A72" s="39"/>
      <c r="B72" s="39" t="s">
        <v>185</v>
      </c>
      <c r="C72" s="39" t="s">
        <v>186</v>
      </c>
      <c r="D72" s="39">
        <v>5836296</v>
      </c>
      <c r="E72" s="39">
        <v>32525781</v>
      </c>
      <c r="F72" s="39" t="s">
        <v>166</v>
      </c>
      <c r="G72" s="58" t="s">
        <v>170</v>
      </c>
      <c r="H72" s="57">
        <v>2.1730000000000018</v>
      </c>
      <c r="I72" s="57">
        <v>7.5990000000000002</v>
      </c>
      <c r="J72" s="57">
        <v>-0.14708167591163726</v>
      </c>
      <c r="K72" s="57">
        <f t="shared" si="6"/>
        <v>-6.7685999038949438E-2</v>
      </c>
      <c r="L72" s="57">
        <f t="shared" si="7"/>
        <v>-1.9355398856643936E-2</v>
      </c>
      <c r="M72" s="55"/>
      <c r="N72" s="39"/>
      <c r="O72" s="39"/>
    </row>
    <row r="73" spans="1:15" x14ac:dyDescent="0.2">
      <c r="A73" s="39"/>
      <c r="B73" s="4" t="s">
        <v>185</v>
      </c>
      <c r="C73" s="4" t="s">
        <v>186</v>
      </c>
      <c r="D73" s="4">
        <v>5836296</v>
      </c>
      <c r="E73" s="4">
        <v>32525781</v>
      </c>
      <c r="F73" s="4" t="s">
        <v>166</v>
      </c>
      <c r="G73" s="60" t="s">
        <v>170</v>
      </c>
      <c r="H73" s="61">
        <v>2.039999999999992</v>
      </c>
      <c r="I73" s="61">
        <v>7.3049999999999997</v>
      </c>
      <c r="J73" s="61">
        <v>-6.3550961530371791E-2</v>
      </c>
      <c r="K73" s="61">
        <f t="shared" si="6"/>
        <v>-3.1152432122731392E-2</v>
      </c>
      <c r="L73" s="61">
        <f t="shared" si="7"/>
        <v>-8.6996525024465154E-3</v>
      </c>
      <c r="M73" s="55"/>
      <c r="N73" s="39"/>
      <c r="O73" s="39"/>
    </row>
    <row r="74" spans="1:15" x14ac:dyDescent="0.2">
      <c r="A74" s="39">
        <v>7451</v>
      </c>
      <c r="B74" s="39"/>
      <c r="C74" s="39"/>
      <c r="D74" s="39"/>
      <c r="E74" s="39"/>
      <c r="F74" s="39"/>
      <c r="G74" s="56"/>
      <c r="H74" s="57"/>
      <c r="I74" s="57"/>
      <c r="J74" s="57"/>
      <c r="K74" s="57"/>
      <c r="L74" s="57"/>
      <c r="M74" s="55"/>
      <c r="N74" s="55">
        <f>AVERAGE(L74:L76)*0.2/60/60/24*693258*1000</f>
        <v>-2.1379799627870475</v>
      </c>
      <c r="O74" s="39"/>
    </row>
    <row r="75" spans="1:15" x14ac:dyDescent="0.2">
      <c r="A75" s="39"/>
      <c r="B75" s="39"/>
      <c r="C75" s="39"/>
      <c r="D75" s="39"/>
      <c r="E75" s="39"/>
      <c r="F75" s="39"/>
      <c r="G75" s="58"/>
      <c r="H75" s="57"/>
      <c r="I75" s="57"/>
      <c r="J75" s="57"/>
      <c r="K75" s="57"/>
      <c r="L75" s="57"/>
      <c r="M75" s="55"/>
      <c r="N75" s="39"/>
      <c r="O75" s="39"/>
    </row>
    <row r="76" spans="1:15" x14ac:dyDescent="0.2">
      <c r="A76" s="39"/>
      <c r="B76" s="4" t="s">
        <v>185</v>
      </c>
      <c r="C76" s="4" t="s">
        <v>186</v>
      </c>
      <c r="D76" s="4">
        <v>5836296</v>
      </c>
      <c r="E76" s="4">
        <v>32525781</v>
      </c>
      <c r="F76" s="4" t="s">
        <v>166</v>
      </c>
      <c r="G76" s="60" t="s">
        <v>171</v>
      </c>
      <c r="H76" s="61">
        <v>2.007000000000005</v>
      </c>
      <c r="I76" s="61">
        <v>7.5</v>
      </c>
      <c r="J76" s="61">
        <v>-9.9920304986455735E-3</v>
      </c>
      <c r="K76" s="61">
        <f t="shared" si="6"/>
        <v>-4.9785901836798948E-3</v>
      </c>
      <c r="L76" s="61">
        <f t="shared" si="7"/>
        <v>-1.3322707331527431E-3</v>
      </c>
      <c r="M76" s="55"/>
      <c r="N76" s="39"/>
      <c r="O76" s="39"/>
    </row>
    <row r="77" spans="1:15" x14ac:dyDescent="0.2">
      <c r="A77" s="39">
        <v>7452</v>
      </c>
      <c r="B77" s="39" t="s">
        <v>185</v>
      </c>
      <c r="C77" s="39" t="s">
        <v>187</v>
      </c>
      <c r="D77" s="39">
        <v>5836296</v>
      </c>
      <c r="E77" s="39">
        <v>32525791</v>
      </c>
      <c r="F77" s="39" t="s">
        <v>166</v>
      </c>
      <c r="G77" s="56" t="s">
        <v>170</v>
      </c>
      <c r="H77" s="57">
        <v>3.2869999999999919</v>
      </c>
      <c r="I77" s="57">
        <v>7.0620000000000003</v>
      </c>
      <c r="J77" s="57">
        <v>1.915197431900277E-3</v>
      </c>
      <c r="K77" s="57">
        <f t="shared" si="6"/>
        <v>5.8265817824772789E-4</v>
      </c>
      <c r="L77" s="57">
        <f t="shared" si="7"/>
        <v>2.7119759726710235E-4</v>
      </c>
      <c r="M77" s="55">
        <v>-3.8482866656134278</v>
      </c>
      <c r="N77" s="55">
        <f>AVERAGE(L77:L79)*0.2/60/60/24*693258*1000</f>
        <v>-3.8130448181773104</v>
      </c>
      <c r="O77" s="39"/>
    </row>
    <row r="78" spans="1:15" x14ac:dyDescent="0.2">
      <c r="A78" s="39"/>
      <c r="B78" s="39" t="s">
        <v>185</v>
      </c>
      <c r="C78" s="39" t="s">
        <v>187</v>
      </c>
      <c r="D78" s="39">
        <v>5836296</v>
      </c>
      <c r="E78" s="39">
        <v>32525791</v>
      </c>
      <c r="F78" s="39" t="s">
        <v>166</v>
      </c>
      <c r="G78" s="58" t="s">
        <v>170</v>
      </c>
      <c r="H78" s="57">
        <v>3.1700000000000017</v>
      </c>
      <c r="I78" s="57">
        <v>7.04</v>
      </c>
      <c r="J78" s="57">
        <v>-1.6554308403540465E-2</v>
      </c>
      <c r="K78" s="57">
        <f t="shared" si="6"/>
        <v>-5.2221793071105544E-3</v>
      </c>
      <c r="L78" s="57">
        <f t="shared" si="7"/>
        <v>-2.3514642618665434E-3</v>
      </c>
      <c r="M78" s="55"/>
      <c r="N78" s="39"/>
      <c r="O78" s="39"/>
    </row>
    <row r="79" spans="1:15" x14ac:dyDescent="0.2">
      <c r="A79" s="39"/>
      <c r="B79" s="4" t="s">
        <v>185</v>
      </c>
      <c r="C79" s="4" t="s">
        <v>187</v>
      </c>
      <c r="D79" s="4">
        <v>5836296</v>
      </c>
      <c r="E79" s="4">
        <v>32525791</v>
      </c>
      <c r="F79" s="4" t="s">
        <v>166</v>
      </c>
      <c r="G79" s="60" t="s">
        <v>170</v>
      </c>
      <c r="H79" s="61">
        <v>3.2390000000000043</v>
      </c>
      <c r="I79" s="61">
        <v>7.0579999999999998</v>
      </c>
      <c r="J79" s="61">
        <v>-3.5628561984718352E-2</v>
      </c>
      <c r="K79" s="61">
        <f t="shared" si="6"/>
        <v>-1.0999864768360082E-2</v>
      </c>
      <c r="L79" s="61">
        <f t="shared" si="7"/>
        <v>-5.0479685441652527E-3</v>
      </c>
      <c r="M79" s="55"/>
      <c r="N79" s="39"/>
      <c r="O79" s="39"/>
    </row>
    <row r="80" spans="1:15" x14ac:dyDescent="0.2">
      <c r="A80" s="39">
        <v>7453</v>
      </c>
      <c r="B80" s="39" t="s">
        <v>185</v>
      </c>
      <c r="C80" s="39" t="s">
        <v>187</v>
      </c>
      <c r="D80" s="39">
        <v>5836296</v>
      </c>
      <c r="E80" s="39">
        <v>32525791</v>
      </c>
      <c r="F80" s="39" t="s">
        <v>166</v>
      </c>
      <c r="G80" s="56" t="s">
        <v>171</v>
      </c>
      <c r="H80" s="57">
        <v>2.3340000000000032</v>
      </c>
      <c r="I80" s="57">
        <v>5.65</v>
      </c>
      <c r="J80" s="57">
        <v>-0.29175825618385409</v>
      </c>
      <c r="K80" s="57">
        <f t="shared" si="6"/>
        <v>-0.12500353735383621</v>
      </c>
      <c r="L80" s="57">
        <f t="shared" si="7"/>
        <v>-5.163862941307152E-2</v>
      </c>
      <c r="M80" s="55">
        <v>-59.286106407565228</v>
      </c>
      <c r="N80" s="55">
        <f>AVERAGE(L80:L82)*0.2/60/60/24*693258*1000</f>
        <v>-63.172223205289477</v>
      </c>
      <c r="O80" s="39"/>
    </row>
    <row r="81" spans="1:15" x14ac:dyDescent="0.2">
      <c r="A81" s="39"/>
      <c r="B81" s="39" t="s">
        <v>185</v>
      </c>
      <c r="C81" s="39" t="s">
        <v>187</v>
      </c>
      <c r="D81" s="39">
        <v>5836296</v>
      </c>
      <c r="E81" s="39">
        <v>32525791</v>
      </c>
      <c r="F81" s="39" t="s">
        <v>166</v>
      </c>
      <c r="G81" s="58" t="s">
        <v>171</v>
      </c>
      <c r="H81" s="57">
        <v>2.0210000000000008</v>
      </c>
      <c r="I81" s="57">
        <v>5.1319999999999997</v>
      </c>
      <c r="J81" s="57">
        <v>-0.18085081466648523</v>
      </c>
      <c r="K81" s="57">
        <f t="shared" si="6"/>
        <v>-8.9485806366395429E-2</v>
      </c>
      <c r="L81" s="57">
        <f t="shared" si="7"/>
        <v>-3.5239831384739913E-2</v>
      </c>
      <c r="M81" s="55"/>
      <c r="N81" s="39"/>
      <c r="O81" s="39"/>
    </row>
    <row r="82" spans="1:15" x14ac:dyDescent="0.2">
      <c r="A82" s="39"/>
      <c r="B82" s="4" t="s">
        <v>185</v>
      </c>
      <c r="C82" s="4" t="s">
        <v>187</v>
      </c>
      <c r="D82" s="4">
        <v>5836296</v>
      </c>
      <c r="E82" s="4">
        <v>32525791</v>
      </c>
      <c r="F82" s="4" t="s">
        <v>166</v>
      </c>
      <c r="G82" s="60" t="s">
        <v>171</v>
      </c>
      <c r="H82" s="61">
        <v>2.2369999999999948</v>
      </c>
      <c r="I82" s="61">
        <v>5.53</v>
      </c>
      <c r="J82" s="61">
        <v>-0.17263462309778119</v>
      </c>
      <c r="K82" s="61">
        <f t="shared" si="6"/>
        <v>-7.7172384040134823E-2</v>
      </c>
      <c r="L82" s="61">
        <f t="shared" si="7"/>
        <v>-3.121783419489714E-2</v>
      </c>
      <c r="M82" s="55"/>
      <c r="N82" s="39"/>
      <c r="O82" s="39"/>
    </row>
    <row r="83" spans="1:15" x14ac:dyDescent="0.2">
      <c r="A83" s="39">
        <v>7454</v>
      </c>
      <c r="B83" s="39" t="s">
        <v>185</v>
      </c>
      <c r="C83" s="39" t="s">
        <v>188</v>
      </c>
      <c r="D83" s="39">
        <v>5836296</v>
      </c>
      <c r="E83" s="39">
        <v>32525771</v>
      </c>
      <c r="F83" s="39" t="s">
        <v>166</v>
      </c>
      <c r="G83" s="56" t="s">
        <v>170</v>
      </c>
      <c r="H83" s="57">
        <v>1.5350000000000108</v>
      </c>
      <c r="I83" s="57">
        <v>4.617</v>
      </c>
      <c r="J83" s="57">
        <v>-2.2904152907632581E-2</v>
      </c>
      <c r="K83" s="57">
        <f t="shared" si="6"/>
        <v>-1.4921272252529264E-2</v>
      </c>
      <c r="L83" s="57">
        <f t="shared" si="7"/>
        <v>-4.9608301727599264E-3</v>
      </c>
      <c r="M83" s="55">
        <v>-29.681813886486594</v>
      </c>
      <c r="N83" s="55">
        <f>AVERAGE(L83:L85)*0.2/60/60/24*693258*1000</f>
        <v>-29.542755094329518</v>
      </c>
      <c r="O83" s="39"/>
    </row>
    <row r="84" spans="1:15" x14ac:dyDescent="0.2">
      <c r="A84" s="39"/>
      <c r="B84" s="39" t="s">
        <v>185</v>
      </c>
      <c r="C84" s="39" t="s">
        <v>188</v>
      </c>
      <c r="D84" s="39">
        <v>5836296</v>
      </c>
      <c r="E84" s="39">
        <v>32525771</v>
      </c>
      <c r="F84" s="39" t="s">
        <v>166</v>
      </c>
      <c r="G84" s="58" t="s">
        <v>170</v>
      </c>
      <c r="H84" s="57">
        <v>1.6139999999999901</v>
      </c>
      <c r="I84" s="57">
        <v>4.8979999999999997</v>
      </c>
      <c r="J84" s="57">
        <v>-0.12964595920092492</v>
      </c>
      <c r="K84" s="57">
        <f t="shared" si="6"/>
        <v>-8.0325873110858564E-2</v>
      </c>
      <c r="L84" s="57">
        <f t="shared" si="7"/>
        <v>-2.6469162760499168E-2</v>
      </c>
      <c r="M84" s="55"/>
      <c r="N84" s="39"/>
      <c r="O84" s="39"/>
    </row>
    <row r="85" spans="1:15" x14ac:dyDescent="0.2">
      <c r="A85" s="39"/>
      <c r="B85" s="4" t="s">
        <v>185</v>
      </c>
      <c r="C85" s="4" t="s">
        <v>188</v>
      </c>
      <c r="D85" s="4">
        <v>5836296</v>
      </c>
      <c r="E85" s="4">
        <v>32525771</v>
      </c>
      <c r="F85" s="4" t="s">
        <v>166</v>
      </c>
      <c r="G85" s="60" t="s">
        <v>170</v>
      </c>
      <c r="H85" s="61">
        <v>1.3289999999999935</v>
      </c>
      <c r="I85" s="61">
        <v>4.0709999999999997</v>
      </c>
      <c r="J85" s="61">
        <v>-9.6882613285612318E-2</v>
      </c>
      <c r="K85" s="61">
        <f t="shared" si="6"/>
        <v>-7.2898881328527301E-2</v>
      </c>
      <c r="L85" s="61">
        <f t="shared" si="7"/>
        <v>-2.3798234656254563E-2</v>
      </c>
      <c r="M85" s="55"/>
      <c r="N85" s="39"/>
      <c r="O85" s="39"/>
    </row>
    <row r="86" spans="1:15" x14ac:dyDescent="0.2">
      <c r="A86" s="39">
        <v>7455</v>
      </c>
      <c r="B86" s="39" t="s">
        <v>185</v>
      </c>
      <c r="C86" s="39" t="s">
        <v>188</v>
      </c>
      <c r="D86" s="39">
        <v>5836296</v>
      </c>
      <c r="E86" s="39">
        <v>32525771</v>
      </c>
      <c r="F86" s="39" t="s">
        <v>166</v>
      </c>
      <c r="G86" s="56" t="s">
        <v>171</v>
      </c>
      <c r="H86" s="57">
        <v>2.2060000000000031</v>
      </c>
      <c r="I86" s="57">
        <v>6.5789999999999997</v>
      </c>
      <c r="J86" s="57">
        <v>-0.1809457873409594</v>
      </c>
      <c r="K86" s="57">
        <f t="shared" si="6"/>
        <v>-8.2024382294179118E-2</v>
      </c>
      <c r="L86" s="57">
        <f t="shared" si="7"/>
        <v>-2.7503539647508648E-2</v>
      </c>
      <c r="M86" s="55">
        <v>-25.989068160503496</v>
      </c>
      <c r="N86" s="55">
        <f>AVERAGE(L86:L88)*0.2/60/60/24*693258*1000</f>
        <v>-26.249340023441565</v>
      </c>
      <c r="O86" s="39"/>
    </row>
    <row r="87" spans="1:15" x14ac:dyDescent="0.2">
      <c r="A87" s="39"/>
      <c r="B87" s="39" t="s">
        <v>185</v>
      </c>
      <c r="C87" s="39" t="s">
        <v>188</v>
      </c>
      <c r="D87" s="39">
        <v>5836296</v>
      </c>
      <c r="E87" s="39">
        <v>32525771</v>
      </c>
      <c r="F87" s="39" t="s">
        <v>166</v>
      </c>
      <c r="G87" s="58" t="s">
        <v>171</v>
      </c>
      <c r="H87" s="57">
        <v>2.61099999999999</v>
      </c>
      <c r="I87" s="57">
        <v>7.1929999999999996</v>
      </c>
      <c r="J87" s="57">
        <v>-8.3522020315194997E-2</v>
      </c>
      <c r="K87" s="57">
        <f t="shared" si="6"/>
        <v>-3.1988517929986714E-2</v>
      </c>
      <c r="L87" s="57">
        <f t="shared" si="7"/>
        <v>-1.1611569625357292E-2</v>
      </c>
      <c r="M87" s="55"/>
      <c r="N87" s="39"/>
      <c r="O87" s="39"/>
    </row>
    <row r="88" spans="1:15" ht="15" thickBot="1" x14ac:dyDescent="0.25">
      <c r="A88" s="53"/>
      <c r="B88" s="53" t="s">
        <v>185</v>
      </c>
      <c r="C88" s="53" t="s">
        <v>188</v>
      </c>
      <c r="D88" s="53">
        <v>5836296</v>
      </c>
      <c r="E88" s="53">
        <v>32525771</v>
      </c>
      <c r="F88" s="53" t="s">
        <v>166</v>
      </c>
      <c r="G88" s="67" t="s">
        <v>171</v>
      </c>
      <c r="H88" s="68">
        <v>2.1930000000000121</v>
      </c>
      <c r="I88" s="68">
        <v>6.3620000000000001</v>
      </c>
      <c r="J88" s="68">
        <v>-6.3341958765186709E-2</v>
      </c>
      <c r="K88" s="68">
        <f t="shared" si="6"/>
        <v>-2.8883702127307963E-2</v>
      </c>
      <c r="L88" s="68">
        <f t="shared" si="7"/>
        <v>-9.9562965679325221E-3</v>
      </c>
      <c r="M88" s="66"/>
      <c r="N88" s="53"/>
      <c r="O88" s="53"/>
    </row>
    <row r="89" spans="1:15" x14ac:dyDescent="0.2">
      <c r="A89" s="54">
        <v>7457</v>
      </c>
      <c r="B89" s="73" t="s">
        <v>189</v>
      </c>
      <c r="C89" s="73" t="s">
        <v>180</v>
      </c>
      <c r="D89" s="74">
        <v>5836374.4819999998</v>
      </c>
      <c r="E89" s="74">
        <v>32525685.776999999</v>
      </c>
      <c r="F89" s="54" t="s">
        <v>65</v>
      </c>
      <c r="G89" s="69" t="s">
        <v>167</v>
      </c>
      <c r="H89" s="70">
        <v>3.3351995217804209</v>
      </c>
      <c r="I89" s="70">
        <v>8.02</v>
      </c>
      <c r="J89" s="70">
        <v>-4.0872890946945333</v>
      </c>
      <c r="K89" s="70">
        <f t="shared" si="6"/>
        <v>-1.2255006238765069</v>
      </c>
      <c r="L89" s="70">
        <f t="shared" si="7"/>
        <v>-0.50963704422625111</v>
      </c>
      <c r="M89" s="71">
        <v>-1538.6600709015868</v>
      </c>
      <c r="N89" s="71">
        <f>AVERAGE(L89:L91)*0.2/60/60/24*944673*1000</f>
        <v>-1103.2200388368738</v>
      </c>
      <c r="O89" s="55">
        <f>AVERAGE(N89:N100)</f>
        <v>-527.0531611305953</v>
      </c>
    </row>
    <row r="90" spans="1:15" x14ac:dyDescent="0.2">
      <c r="A90" s="39"/>
      <c r="B90" s="75" t="s">
        <v>189</v>
      </c>
      <c r="C90" s="75" t="s">
        <v>180</v>
      </c>
      <c r="D90" s="14">
        <v>5836374.4819999998</v>
      </c>
      <c r="E90" s="14">
        <v>32525685.776999999</v>
      </c>
      <c r="F90" s="39" t="s">
        <v>65</v>
      </c>
      <c r="G90" s="58" t="s">
        <v>167</v>
      </c>
      <c r="H90" s="57">
        <v>3.3439325878598964</v>
      </c>
      <c r="I90" s="57">
        <v>8.0410000000000004</v>
      </c>
      <c r="J90" s="57">
        <v>-4.0810240601351415</v>
      </c>
      <c r="K90" s="57">
        <f t="shared" si="6"/>
        <v>-1.220426534599186</v>
      </c>
      <c r="L90" s="57">
        <f t="shared" si="7"/>
        <v>-0.50752693199044163</v>
      </c>
      <c r="M90" s="55"/>
      <c r="N90" s="39"/>
      <c r="O90" s="39"/>
    </row>
    <row r="91" spans="1:15" x14ac:dyDescent="0.2">
      <c r="A91" s="39"/>
      <c r="B91" s="76" t="s">
        <v>189</v>
      </c>
      <c r="C91" s="76" t="s">
        <v>180</v>
      </c>
      <c r="D91" s="77">
        <v>5836374.4819999998</v>
      </c>
      <c r="E91" s="77">
        <v>32525685.776999999</v>
      </c>
      <c r="F91" s="4" t="s">
        <v>65</v>
      </c>
      <c r="G91" s="60" t="s">
        <v>167</v>
      </c>
      <c r="H91" s="61">
        <v>3.3780331315987979</v>
      </c>
      <c r="I91" s="61">
        <v>8.1229999999999993</v>
      </c>
      <c r="J91" s="61">
        <v>-4.0318285374430527</v>
      </c>
      <c r="K91" s="61">
        <f t="shared" si="6"/>
        <v>-1.1935432189011179</v>
      </c>
      <c r="L91" s="61">
        <f t="shared" si="7"/>
        <v>-0.49634722854155522</v>
      </c>
      <c r="M91" s="55"/>
      <c r="N91" s="39"/>
      <c r="O91" s="39"/>
    </row>
    <row r="92" spans="1:15" x14ac:dyDescent="0.2">
      <c r="A92" s="39">
        <v>7460</v>
      </c>
      <c r="B92" s="78" t="s">
        <v>189</v>
      </c>
      <c r="C92" s="78" t="s">
        <v>180</v>
      </c>
      <c r="D92" s="79">
        <v>5836374.4819999998</v>
      </c>
      <c r="E92" s="79">
        <v>32525685.776999999</v>
      </c>
      <c r="F92" s="80" t="s">
        <v>65</v>
      </c>
      <c r="G92" s="56" t="s">
        <v>190</v>
      </c>
      <c r="H92" s="81">
        <v>2.2379999999999995</v>
      </c>
      <c r="I92" s="81">
        <v>8.141</v>
      </c>
      <c r="J92" s="81">
        <v>-0.25980260993426568</v>
      </c>
      <c r="K92" s="81">
        <f t="shared" si="6"/>
        <v>-0.11608695707518576</v>
      </c>
      <c r="L92" s="81">
        <f t="shared" si="7"/>
        <v>-3.1912862048183971E-2</v>
      </c>
      <c r="M92" s="55">
        <v>-355.38563879261108</v>
      </c>
      <c r="N92" s="55">
        <f>AVERAGE(L92:L94)*0.2/60/60/24*944673*1000</f>
        <v>-81.376996956077321</v>
      </c>
      <c r="O92" s="39"/>
    </row>
    <row r="93" spans="1:15" x14ac:dyDescent="0.2">
      <c r="A93" s="39"/>
      <c r="B93" s="75" t="s">
        <v>189</v>
      </c>
      <c r="C93" s="75" t="s">
        <v>180</v>
      </c>
      <c r="D93" s="14">
        <v>5836374.4819999998</v>
      </c>
      <c r="E93" s="14">
        <v>32525685.776999999</v>
      </c>
      <c r="F93" s="39" t="s">
        <v>65</v>
      </c>
      <c r="G93" s="58" t="s">
        <v>190</v>
      </c>
      <c r="H93" s="57">
        <v>1.6779999999999973</v>
      </c>
      <c r="I93" s="57">
        <v>8.1329999999999991</v>
      </c>
      <c r="J93" s="57">
        <v>-0.26786753214436299</v>
      </c>
      <c r="K93" s="57">
        <f t="shared" si="6"/>
        <v>-0.15963500127792815</v>
      </c>
      <c r="L93" s="57">
        <f t="shared" si="7"/>
        <v>-3.2935882471949222E-2</v>
      </c>
      <c r="M93" s="55"/>
      <c r="N93" s="39"/>
      <c r="O93" s="39"/>
    </row>
    <row r="94" spans="1:15" x14ac:dyDescent="0.2">
      <c r="A94" s="39"/>
      <c r="B94" s="76" t="s">
        <v>189</v>
      </c>
      <c r="C94" s="76" t="s">
        <v>180</v>
      </c>
      <c r="D94" s="77">
        <v>5836374.4819999998</v>
      </c>
      <c r="E94" s="77">
        <v>32525685.776999999</v>
      </c>
      <c r="F94" s="4" t="s">
        <v>65</v>
      </c>
      <c r="G94" s="60" t="s">
        <v>190</v>
      </c>
      <c r="H94" s="61">
        <v>1.2990000000000066</v>
      </c>
      <c r="I94" s="61">
        <v>8.0839999999999996</v>
      </c>
      <c r="J94" s="61">
        <v>-0.37827158551795181</v>
      </c>
      <c r="K94" s="61">
        <f t="shared" si="6"/>
        <v>-0.29120214435561964</v>
      </c>
      <c r="L94" s="61">
        <f t="shared" si="7"/>
        <v>-4.679262562072635E-2</v>
      </c>
      <c r="M94" s="55"/>
      <c r="N94" s="39"/>
      <c r="O94" s="39"/>
    </row>
    <row r="95" spans="1:15" x14ac:dyDescent="0.2">
      <c r="A95" s="39">
        <v>7461</v>
      </c>
      <c r="B95" s="78" t="s">
        <v>189</v>
      </c>
      <c r="C95" s="78" t="s">
        <v>183</v>
      </c>
      <c r="D95" s="79">
        <v>5836378.5520000001</v>
      </c>
      <c r="E95" s="79">
        <v>32525691.586999997</v>
      </c>
      <c r="F95" s="80" t="s">
        <v>65</v>
      </c>
      <c r="G95" s="56" t="s">
        <v>167</v>
      </c>
      <c r="H95" s="81">
        <v>0.83402240555343443</v>
      </c>
      <c r="I95" s="81">
        <v>6.1360000000000001</v>
      </c>
      <c r="J95" s="81">
        <v>-0.95088441682803548</v>
      </c>
      <c r="K95" s="81">
        <f t="shared" si="6"/>
        <v>-1.140118551367999</v>
      </c>
      <c r="L95" s="81">
        <f t="shared" si="7"/>
        <v>-0.15496812529791973</v>
      </c>
      <c r="M95" s="55">
        <v>-2009.671514183419</v>
      </c>
      <c r="N95" s="55">
        <f>AVERAGE(L95:L97)*0.2/60/60/24*944673*1000</f>
        <v>-317.62815534540124</v>
      </c>
      <c r="O95" s="39"/>
    </row>
    <row r="96" spans="1:15" x14ac:dyDescent="0.2">
      <c r="A96" s="39"/>
      <c r="B96" s="75" t="s">
        <v>189</v>
      </c>
      <c r="C96" s="75" t="s">
        <v>183</v>
      </c>
      <c r="D96" s="14">
        <v>5836378.5520000001</v>
      </c>
      <c r="E96" s="14">
        <v>32525691.586999997</v>
      </c>
      <c r="F96" s="39" t="s">
        <v>65</v>
      </c>
      <c r="G96" s="58" t="s">
        <v>167</v>
      </c>
      <c r="H96" s="57">
        <v>0.82736218751690949</v>
      </c>
      <c r="I96" s="57">
        <v>6.0869999999999997</v>
      </c>
      <c r="J96" s="57">
        <v>-0.94115737367103824</v>
      </c>
      <c r="K96" s="57">
        <f t="shared" si="6"/>
        <v>-1.1375397472486051</v>
      </c>
      <c r="L96" s="57">
        <f t="shared" si="7"/>
        <v>-0.15461760697733501</v>
      </c>
      <c r="M96" s="55"/>
      <c r="N96" s="39"/>
      <c r="O96" s="39"/>
    </row>
    <row r="97" spans="1:15" x14ac:dyDescent="0.2">
      <c r="A97" s="39"/>
      <c r="B97" s="76" t="s">
        <v>189</v>
      </c>
      <c r="C97" s="76" t="s">
        <v>183</v>
      </c>
      <c r="D97" s="77">
        <v>5836378.5520000001</v>
      </c>
      <c r="E97" s="77">
        <v>32525691.586999997</v>
      </c>
      <c r="F97" s="4" t="s">
        <v>65</v>
      </c>
      <c r="G97" s="60" t="s">
        <v>167</v>
      </c>
      <c r="H97" s="61">
        <v>0.82804180160226881</v>
      </c>
      <c r="I97" s="61">
        <v>6.0919999999999996</v>
      </c>
      <c r="J97" s="61">
        <v>-0.76862386392240645</v>
      </c>
      <c r="K97" s="61">
        <f t="shared" si="6"/>
        <v>-0.92824282836338923</v>
      </c>
      <c r="L97" s="61">
        <f t="shared" si="7"/>
        <v>-0.12616938015797874</v>
      </c>
      <c r="M97" s="55"/>
      <c r="N97" s="39"/>
      <c r="O97" s="39"/>
    </row>
    <row r="98" spans="1:15" x14ac:dyDescent="0.2">
      <c r="A98" s="39">
        <v>7464</v>
      </c>
      <c r="B98" s="78" t="s">
        <v>189</v>
      </c>
      <c r="C98" s="78" t="s">
        <v>183</v>
      </c>
      <c r="D98" s="79">
        <v>5836378.5520000001</v>
      </c>
      <c r="E98" s="79">
        <v>32525691.586999997</v>
      </c>
      <c r="F98" s="80" t="s">
        <v>65</v>
      </c>
      <c r="G98" s="56" t="s">
        <v>190</v>
      </c>
      <c r="H98" s="81">
        <v>0.99200000000000443</v>
      </c>
      <c r="I98" s="81">
        <v>7.0709999999999997</v>
      </c>
      <c r="J98" s="81">
        <v>-1.978626858001153</v>
      </c>
      <c r="K98" s="81">
        <f t="shared" si="6"/>
        <v>-1.9945835262108309</v>
      </c>
      <c r="L98" s="81">
        <f t="shared" si="7"/>
        <v>-0.27982277725939092</v>
      </c>
      <c r="M98" s="55">
        <v>-4400.4501333995158</v>
      </c>
      <c r="N98" s="55">
        <f>AVERAGE(L98:L100)*0.2/60/60/24*944673*1000</f>
        <v>-605.98745338402898</v>
      </c>
      <c r="O98" s="39"/>
    </row>
    <row r="99" spans="1:15" x14ac:dyDescent="0.2">
      <c r="A99" s="39"/>
      <c r="B99" s="75" t="s">
        <v>189</v>
      </c>
      <c r="C99" s="75" t="s">
        <v>183</v>
      </c>
      <c r="D99" s="14">
        <v>5836378.5520000001</v>
      </c>
      <c r="E99" s="14">
        <v>32525691.586999997</v>
      </c>
      <c r="F99" s="39" t="s">
        <v>65</v>
      </c>
      <c r="G99" s="58" t="s">
        <v>190</v>
      </c>
      <c r="H99" s="57">
        <v>0.83199999999999363</v>
      </c>
      <c r="I99" s="57">
        <v>7.1369999999999996</v>
      </c>
      <c r="J99" s="57">
        <v>-1.7898413397742128</v>
      </c>
      <c r="K99" s="57">
        <f t="shared" si="6"/>
        <v>-2.1512516103055606</v>
      </c>
      <c r="L99" s="57">
        <f t="shared" si="7"/>
        <v>-0.25078342998097419</v>
      </c>
      <c r="M99" s="55"/>
      <c r="N99" s="39"/>
      <c r="O99" s="39"/>
    </row>
    <row r="100" spans="1:15" ht="15" thickBot="1" x14ac:dyDescent="0.25">
      <c r="A100" s="53"/>
      <c r="B100" s="72" t="s">
        <v>189</v>
      </c>
      <c r="C100" s="72" t="s">
        <v>183</v>
      </c>
      <c r="D100" s="82">
        <v>5836378.5520000001</v>
      </c>
      <c r="E100" s="82">
        <v>32525691.586999997</v>
      </c>
      <c r="F100" s="53" t="s">
        <v>65</v>
      </c>
      <c r="G100" s="67" t="s">
        <v>190</v>
      </c>
      <c r="H100" s="68">
        <v>0.8019999999999925</v>
      </c>
      <c r="I100" s="68">
        <v>7.1349999999999998</v>
      </c>
      <c r="J100" s="68">
        <v>-2.1458510779705433</v>
      </c>
      <c r="K100" s="68">
        <f t="shared" si="6"/>
        <v>-2.6756247854994557</v>
      </c>
      <c r="L100" s="68">
        <f t="shared" si="7"/>
        <v>-0.30074997588935437</v>
      </c>
      <c r="M100" s="66"/>
      <c r="N100" s="53"/>
      <c r="O100" s="53"/>
    </row>
    <row r="101" spans="1:15" x14ac:dyDescent="0.2">
      <c r="A101" s="54">
        <v>7465</v>
      </c>
      <c r="B101" s="73" t="s">
        <v>191</v>
      </c>
      <c r="C101" s="73" t="s">
        <v>192</v>
      </c>
      <c r="D101" s="74">
        <f t="shared" ref="D101:D106" si="8">5836393</f>
        <v>5836393</v>
      </c>
      <c r="E101" s="74">
        <f t="shared" ref="E101:E106" si="9">32525634+5</f>
        <v>32525639</v>
      </c>
      <c r="F101" s="54" t="s">
        <v>65</v>
      </c>
      <c r="G101" s="69" t="s">
        <v>167</v>
      </c>
      <c r="H101" s="70">
        <v>0.96699999999999875</v>
      </c>
      <c r="I101" s="70">
        <v>7.0730000000000004</v>
      </c>
      <c r="J101" s="70">
        <v>-0.33227439319747964</v>
      </c>
      <c r="K101" s="70">
        <f t="shared" si="6"/>
        <v>-0.34361364343069295</v>
      </c>
      <c r="L101" s="70">
        <f t="shared" si="7"/>
        <v>-4.6977858503814453E-2</v>
      </c>
      <c r="M101" s="71">
        <v>-647.94139285067899</v>
      </c>
      <c r="N101" s="71">
        <f>AVERAGE(L101:L103)*0.2/60/60/24*944673*1000</f>
        <v>-96.28191689454809</v>
      </c>
      <c r="O101" s="55">
        <f>AVERAGE(N101:N109)</f>
        <v>-49943.542380272258</v>
      </c>
    </row>
    <row r="102" spans="1:15" x14ac:dyDescent="0.2">
      <c r="A102" s="39"/>
      <c r="B102" s="75" t="s">
        <v>191</v>
      </c>
      <c r="C102" s="75" t="s">
        <v>192</v>
      </c>
      <c r="D102" s="14">
        <f t="shared" si="8"/>
        <v>5836393</v>
      </c>
      <c r="E102" s="14">
        <f t="shared" si="9"/>
        <v>32525639</v>
      </c>
      <c r="F102" s="39" t="s">
        <v>65</v>
      </c>
      <c r="G102" s="58" t="s">
        <v>167</v>
      </c>
      <c r="H102" s="57">
        <v>0.90299999999999159</v>
      </c>
      <c r="I102" s="57">
        <v>7.0449999999999999</v>
      </c>
      <c r="J102" s="57">
        <v>-0.27892871353563042</v>
      </c>
      <c r="K102" s="57">
        <f t="shared" si="6"/>
        <v>-0.30889115563193026</v>
      </c>
      <c r="L102" s="57">
        <f t="shared" si="7"/>
        <v>-3.9592436271913473E-2</v>
      </c>
      <c r="M102" s="55"/>
      <c r="N102" s="39"/>
      <c r="O102" s="39"/>
    </row>
    <row r="103" spans="1:15" x14ac:dyDescent="0.2">
      <c r="A103" s="39"/>
      <c r="B103" s="76" t="s">
        <v>191</v>
      </c>
      <c r="C103" s="76" t="s">
        <v>192</v>
      </c>
      <c r="D103" s="77">
        <f t="shared" si="8"/>
        <v>5836393</v>
      </c>
      <c r="E103" s="77">
        <f t="shared" si="9"/>
        <v>32525639</v>
      </c>
      <c r="F103" s="4" t="s">
        <v>65</v>
      </c>
      <c r="G103" s="60" t="s">
        <v>167</v>
      </c>
      <c r="H103" s="61">
        <v>0.878</v>
      </c>
      <c r="I103" s="61">
        <v>7.1219999999999999</v>
      </c>
      <c r="J103" s="61">
        <v>-0.32418762929110773</v>
      </c>
      <c r="K103" s="61">
        <f t="shared" si="6"/>
        <v>-0.3692342019260908</v>
      </c>
      <c r="L103" s="61">
        <f t="shared" si="7"/>
        <v>-4.5519184118380754E-2</v>
      </c>
      <c r="M103" s="55"/>
      <c r="N103" s="39"/>
      <c r="O103" s="39"/>
    </row>
    <row r="104" spans="1:15" x14ac:dyDescent="0.2">
      <c r="A104" s="39">
        <v>7467</v>
      </c>
      <c r="B104" s="78" t="s">
        <v>191</v>
      </c>
      <c r="C104" s="78" t="s">
        <v>192</v>
      </c>
      <c r="D104" s="79">
        <f t="shared" si="8"/>
        <v>5836393</v>
      </c>
      <c r="E104" s="79">
        <f t="shared" si="9"/>
        <v>32525639</v>
      </c>
      <c r="F104" s="80" t="s">
        <v>65</v>
      </c>
      <c r="G104" s="56" t="s">
        <v>182</v>
      </c>
      <c r="H104" s="81">
        <v>1.0128284324497203</v>
      </c>
      <c r="I104" s="81">
        <v>8.1039999999999992</v>
      </c>
      <c r="J104" s="81">
        <v>-0.57010701812775766</v>
      </c>
      <c r="K104" s="81">
        <f t="shared" si="6"/>
        <v>-0.56288607217398534</v>
      </c>
      <c r="L104" s="81">
        <f t="shared" si="7"/>
        <v>-7.0348842315863483E-2</v>
      </c>
      <c r="M104" s="55">
        <v>-1298.9783612545257</v>
      </c>
      <c r="N104" s="55">
        <f>AVERAGE(L104:L106)*0.2/60/60/24*944673*1000</f>
        <v>-182.92371250024721</v>
      </c>
      <c r="O104" s="39"/>
    </row>
    <row r="105" spans="1:15" x14ac:dyDescent="0.2">
      <c r="A105" s="39"/>
      <c r="B105" s="75" t="s">
        <v>191</v>
      </c>
      <c r="C105" s="75" t="s">
        <v>192</v>
      </c>
      <c r="D105" s="14">
        <f t="shared" si="8"/>
        <v>5836393</v>
      </c>
      <c r="E105" s="14">
        <f t="shared" si="9"/>
        <v>32525639</v>
      </c>
      <c r="F105" s="39" t="s">
        <v>65</v>
      </c>
      <c r="G105" s="58" t="s">
        <v>182</v>
      </c>
      <c r="H105" s="57">
        <v>1.005829618010285</v>
      </c>
      <c r="I105" s="57">
        <v>8.048</v>
      </c>
      <c r="J105" s="57">
        <v>-0.73513029239437488</v>
      </c>
      <c r="K105" s="57">
        <f t="shared" si="6"/>
        <v>-0.73086960180054861</v>
      </c>
      <c r="L105" s="57">
        <f t="shared" si="7"/>
        <v>-9.1343227186179779E-2</v>
      </c>
      <c r="M105" s="55"/>
      <c r="N105" s="39"/>
      <c r="O105" s="39"/>
    </row>
    <row r="106" spans="1:15" x14ac:dyDescent="0.2">
      <c r="A106" s="39"/>
      <c r="B106" s="76" t="s">
        <v>191</v>
      </c>
      <c r="C106" s="76" t="s">
        <v>192</v>
      </c>
      <c r="D106" s="77">
        <f t="shared" si="8"/>
        <v>5836393</v>
      </c>
      <c r="E106" s="77">
        <f t="shared" si="9"/>
        <v>32525639</v>
      </c>
      <c r="F106" s="4" t="s">
        <v>65</v>
      </c>
      <c r="G106" s="60" t="s">
        <v>182</v>
      </c>
      <c r="H106" s="61">
        <v>1.0134533265960988</v>
      </c>
      <c r="I106" s="61">
        <v>8.109</v>
      </c>
      <c r="J106" s="61">
        <v>-0.72382210470177855</v>
      </c>
      <c r="K106" s="61">
        <f t="shared" si="6"/>
        <v>-0.71421355646726326</v>
      </c>
      <c r="L106" s="61">
        <f t="shared" si="7"/>
        <v>-8.9261574140063943E-2</v>
      </c>
      <c r="M106" s="55"/>
      <c r="N106" s="39"/>
      <c r="O106" s="39"/>
    </row>
    <row r="107" spans="1:15" x14ac:dyDescent="0.2">
      <c r="A107" s="39">
        <v>7468</v>
      </c>
      <c r="B107" s="78" t="s">
        <v>191</v>
      </c>
      <c r="C107" s="78" t="s">
        <v>186</v>
      </c>
      <c r="D107" s="79">
        <v>5836393</v>
      </c>
      <c r="E107" s="79">
        <v>32525634</v>
      </c>
      <c r="F107" s="80" t="s">
        <v>65</v>
      </c>
      <c r="G107" s="56" t="s">
        <v>182</v>
      </c>
      <c r="H107" s="81">
        <v>2.3286398004820317</v>
      </c>
      <c r="I107" s="81">
        <v>7.0670000000000002</v>
      </c>
      <c r="J107" s="81">
        <v>-507.13740127571117</v>
      </c>
      <c r="K107" s="81">
        <f t="shared" si="6"/>
        <v>-217.78267346058976</v>
      </c>
      <c r="L107" s="81">
        <f t="shared" si="7"/>
        <v>-71.761341626674849</v>
      </c>
      <c r="M107" s="55">
        <v>-304087.18860411015</v>
      </c>
      <c r="N107" s="55">
        <f>AVERAGE(L107:L109)*0.2/60/60/24*944673*1000</f>
        <v>-149551.42151142197</v>
      </c>
      <c r="O107" s="39"/>
    </row>
    <row r="108" spans="1:15" x14ac:dyDescent="0.2">
      <c r="A108" s="39"/>
      <c r="B108" s="75" t="s">
        <v>191</v>
      </c>
      <c r="C108" s="75" t="s">
        <v>186</v>
      </c>
      <c r="D108" s="14">
        <v>5836393</v>
      </c>
      <c r="E108" s="14">
        <v>32525634</v>
      </c>
      <c r="F108" s="39" t="s">
        <v>65</v>
      </c>
      <c r="G108" s="58" t="s">
        <v>182</v>
      </c>
      <c r="H108" s="57">
        <v>2.3204020765522095</v>
      </c>
      <c r="I108" s="57">
        <v>7.0419999999999998</v>
      </c>
      <c r="J108" s="57">
        <v>-510.58211862602013</v>
      </c>
      <c r="K108" s="57">
        <f t="shared" si="6"/>
        <v>-220.0403644633318</v>
      </c>
      <c r="L108" s="57">
        <f t="shared" si="7"/>
        <v>-72.505271034652111</v>
      </c>
      <c r="M108" s="55"/>
      <c r="N108" s="39"/>
      <c r="O108" s="39"/>
    </row>
    <row r="109" spans="1:15" ht="15" thickBot="1" x14ac:dyDescent="0.25">
      <c r="A109" s="53"/>
      <c r="B109" s="72" t="s">
        <v>191</v>
      </c>
      <c r="C109" s="72" t="s">
        <v>186</v>
      </c>
      <c r="D109" s="82">
        <v>5836393</v>
      </c>
      <c r="E109" s="82">
        <v>32525634</v>
      </c>
      <c r="F109" s="53" t="s">
        <v>65</v>
      </c>
      <c r="G109" s="67" t="s">
        <v>182</v>
      </c>
      <c r="H109" s="68">
        <v>2.3204020765522095</v>
      </c>
      <c r="I109" s="68">
        <v>7.0419999999999998</v>
      </c>
      <c r="J109" s="68">
        <v>-428.88227137873542</v>
      </c>
      <c r="K109" s="68">
        <f>J109/H109</f>
        <v>-184.83101515578457</v>
      </c>
      <c r="L109" s="68">
        <f t="shared" si="7"/>
        <v>-60.903475060882627</v>
      </c>
      <c r="M109" s="66"/>
      <c r="N109" s="53"/>
      <c r="O109" s="53"/>
    </row>
    <row r="110" spans="1:15" x14ac:dyDescent="0.2">
      <c r="A110" s="54">
        <v>7469</v>
      </c>
      <c r="B110" s="54" t="s">
        <v>193</v>
      </c>
      <c r="C110" s="54" t="s">
        <v>180</v>
      </c>
      <c r="D110" s="54">
        <v>5836302</v>
      </c>
      <c r="E110" s="54">
        <v>32525931</v>
      </c>
      <c r="F110" s="54" t="s">
        <v>194</v>
      </c>
      <c r="G110" s="69" t="s">
        <v>167</v>
      </c>
      <c r="H110" s="70">
        <v>4.7423214594775862</v>
      </c>
      <c r="I110" s="70">
        <v>9.3350000000000009</v>
      </c>
      <c r="J110" s="70">
        <v>-6.3753421476806951</v>
      </c>
      <c r="K110" s="70">
        <f t="shared" si="6"/>
        <v>-1.344350483651735</v>
      </c>
      <c r="L110" s="70">
        <f t="shared" si="7"/>
        <v>-0.68295041753408614</v>
      </c>
      <c r="M110" s="71">
        <v>-1714.9406321810691</v>
      </c>
      <c r="N110" s="71">
        <f>AVERAGE(L110:L112)*0.2/60/60/24*1164662*1000</f>
        <v>-1777.9914873194666</v>
      </c>
      <c r="O110" s="55">
        <f>AVERAGE(N110:N127)</f>
        <v>-4115.8347815816205</v>
      </c>
    </row>
    <row r="111" spans="1:15" x14ac:dyDescent="0.2">
      <c r="A111" s="39"/>
      <c r="B111" s="39" t="s">
        <v>193</v>
      </c>
      <c r="C111" s="39" t="s">
        <v>180</v>
      </c>
      <c r="D111" s="39">
        <v>5836302</v>
      </c>
      <c r="E111" s="39">
        <v>32525931</v>
      </c>
      <c r="F111" s="39" t="s">
        <v>194</v>
      </c>
      <c r="G111" s="58" t="s">
        <v>167</v>
      </c>
      <c r="H111" s="57">
        <v>4.6793275804229291</v>
      </c>
      <c r="I111" s="57">
        <v>9.2110000000000003</v>
      </c>
      <c r="J111" s="57">
        <v>-6.1856375944488144</v>
      </c>
      <c r="K111" s="57">
        <f t="shared" si="6"/>
        <v>-1.3219073655642082</v>
      </c>
      <c r="L111" s="57">
        <f t="shared" si="7"/>
        <v>-0.67154897345009379</v>
      </c>
      <c r="M111" s="55"/>
      <c r="N111" s="39"/>
      <c r="O111" s="39"/>
    </row>
    <row r="112" spans="1:15" x14ac:dyDescent="0.2">
      <c r="A112" s="39"/>
      <c r="B112" s="4" t="s">
        <v>193</v>
      </c>
      <c r="C112" s="4" t="s">
        <v>180</v>
      </c>
      <c r="D112" s="4">
        <v>5836302</v>
      </c>
      <c r="E112" s="4">
        <v>32525931</v>
      </c>
      <c r="F112" s="4" t="s">
        <v>194</v>
      </c>
      <c r="G112" s="60" t="s">
        <v>167</v>
      </c>
      <c r="H112" s="61">
        <v>4.8865977631188962</v>
      </c>
      <c r="I112" s="61">
        <v>9.6189999999999998</v>
      </c>
      <c r="J112" s="61">
        <v>-6.0022057012679069</v>
      </c>
      <c r="K112" s="61">
        <f t="shared" si="6"/>
        <v>-1.228299522945995</v>
      </c>
      <c r="L112" s="61">
        <f t="shared" si="7"/>
        <v>-0.6239947708980047</v>
      </c>
      <c r="M112" s="55"/>
      <c r="N112" s="39"/>
      <c r="O112" s="39"/>
    </row>
    <row r="113" spans="1:15" x14ac:dyDescent="0.2">
      <c r="A113" s="39">
        <v>7470</v>
      </c>
      <c r="B113" s="80" t="s">
        <v>193</v>
      </c>
      <c r="C113" s="80" t="s">
        <v>180</v>
      </c>
      <c r="D113" s="80">
        <v>5836302</v>
      </c>
      <c r="E113" s="80">
        <v>32525931</v>
      </c>
      <c r="F113" s="80" t="s">
        <v>194</v>
      </c>
      <c r="G113" s="56" t="s">
        <v>182</v>
      </c>
      <c r="H113" s="81">
        <v>4.7990390497219213</v>
      </c>
      <c r="I113" s="81">
        <v>9.6080000000000005</v>
      </c>
      <c r="J113" s="81">
        <v>-21.922588004372745</v>
      </c>
      <c r="K113" s="81">
        <f t="shared" si="6"/>
        <v>-4.56812036268866</v>
      </c>
      <c r="L113" s="81">
        <f t="shared" si="7"/>
        <v>-2.2817014992061555</v>
      </c>
      <c r="M113" s="55">
        <v>-6917.1155009789036</v>
      </c>
      <c r="N113" s="55">
        <f>AVERAGE(L113:L115)*0.2/60/60/24*1164662*1000</f>
        <v>-6909.9723981337556</v>
      </c>
      <c r="O113" s="39"/>
    </row>
    <row r="114" spans="1:15" x14ac:dyDescent="0.2">
      <c r="A114" s="39"/>
      <c r="B114" s="39" t="s">
        <v>193</v>
      </c>
      <c r="C114" s="39" t="s">
        <v>180</v>
      </c>
      <c r="D114" s="39">
        <v>5836302</v>
      </c>
      <c r="E114" s="39">
        <v>32525931</v>
      </c>
      <c r="F114" s="39" t="s">
        <v>194</v>
      </c>
      <c r="G114" s="58" t="s">
        <v>182</v>
      </c>
      <c r="H114" s="57">
        <v>4.6816603885349251</v>
      </c>
      <c r="I114" s="57">
        <v>9.3729999999999993</v>
      </c>
      <c r="J114" s="57">
        <v>-27.235397008204593</v>
      </c>
      <c r="K114" s="57">
        <f t="shared" si="6"/>
        <v>-5.8174653323641907</v>
      </c>
      <c r="L114" s="57">
        <f t="shared" si="7"/>
        <v>-2.9057289030411391</v>
      </c>
      <c r="M114" s="55"/>
      <c r="N114" s="39"/>
      <c r="O114" s="39"/>
    </row>
    <row r="115" spans="1:15" x14ac:dyDescent="0.2">
      <c r="A115" s="39"/>
      <c r="B115" s="4" t="s">
        <v>193</v>
      </c>
      <c r="C115" s="4" t="s">
        <v>180</v>
      </c>
      <c r="D115" s="4">
        <v>5836302</v>
      </c>
      <c r="E115" s="4">
        <v>32525931</v>
      </c>
      <c r="F115" s="4" t="s">
        <v>194</v>
      </c>
      <c r="G115" s="60" t="s">
        <v>182</v>
      </c>
      <c r="H115" s="61">
        <v>4.880954370720505</v>
      </c>
      <c r="I115" s="61">
        <v>9.7720000000000002</v>
      </c>
      <c r="J115" s="61">
        <v>-24.447335951306687</v>
      </c>
      <c r="K115" s="61">
        <f t="shared" si="6"/>
        <v>-5.0087204457307557</v>
      </c>
      <c r="L115" s="61">
        <f t="shared" si="7"/>
        <v>-2.5017740433183264</v>
      </c>
      <c r="M115" s="55"/>
      <c r="N115" s="39"/>
      <c r="O115" s="39"/>
    </row>
    <row r="116" spans="1:15" x14ac:dyDescent="0.2">
      <c r="A116" s="39">
        <v>7471</v>
      </c>
      <c r="B116" s="80" t="s">
        <v>193</v>
      </c>
      <c r="C116" s="80" t="s">
        <v>183</v>
      </c>
      <c r="D116" s="80">
        <v>5836307</v>
      </c>
      <c r="E116" s="80">
        <v>32525936</v>
      </c>
      <c r="F116" s="80" t="s">
        <v>194</v>
      </c>
      <c r="G116" s="56" t="s">
        <v>167</v>
      </c>
      <c r="H116" s="81">
        <v>6.9767068913958505</v>
      </c>
      <c r="I116" s="81">
        <v>10.382999999999999</v>
      </c>
      <c r="J116" s="81">
        <v>-33.693591774664931</v>
      </c>
      <c r="K116" s="81">
        <f t="shared" si="6"/>
        <v>-4.8294406371318477</v>
      </c>
      <c r="L116" s="81">
        <f t="shared" si="7"/>
        <v>-3.2450728859351763</v>
      </c>
      <c r="M116" s="55">
        <v>-4116.9098549876553</v>
      </c>
      <c r="N116" s="55">
        <f>AVERAGE(L116:L118)*0.2/60/60/24*1164662*1000</f>
        <v>-8382.7215689246932</v>
      </c>
      <c r="O116" s="39"/>
    </row>
    <row r="117" spans="1:15" x14ac:dyDescent="0.2">
      <c r="A117" s="39"/>
      <c r="B117" s="39" t="s">
        <v>193</v>
      </c>
      <c r="C117" s="39" t="s">
        <v>183</v>
      </c>
      <c r="D117" s="39">
        <v>5836307</v>
      </c>
      <c r="E117" s="39">
        <v>32525936</v>
      </c>
      <c r="F117" s="39" t="s">
        <v>194</v>
      </c>
      <c r="G117" s="58" t="s">
        <v>167</v>
      </c>
      <c r="H117" s="57">
        <v>6.9115291423382184</v>
      </c>
      <c r="I117" s="57">
        <v>10.286</v>
      </c>
      <c r="J117" s="57">
        <v>-32.2972565466332</v>
      </c>
      <c r="K117" s="57">
        <f t="shared" si="6"/>
        <v>-4.672953825628638</v>
      </c>
      <c r="L117" s="57">
        <f t="shared" si="7"/>
        <v>-3.1399238330384214</v>
      </c>
      <c r="M117" s="55"/>
      <c r="N117" s="39"/>
      <c r="O117" s="39"/>
    </row>
    <row r="118" spans="1:15" x14ac:dyDescent="0.2">
      <c r="A118" s="39"/>
      <c r="B118" s="4" t="s">
        <v>193</v>
      </c>
      <c r="C118" s="4" t="s">
        <v>183</v>
      </c>
      <c r="D118" s="4">
        <v>5836307</v>
      </c>
      <c r="E118" s="4">
        <v>32525936</v>
      </c>
      <c r="F118" s="4" t="s">
        <v>194</v>
      </c>
      <c r="G118" s="60" t="s">
        <v>167</v>
      </c>
      <c r="H118" s="61">
        <v>7.3691172568562369</v>
      </c>
      <c r="I118" s="61">
        <v>10.967000000000001</v>
      </c>
      <c r="J118" s="61">
        <v>-32.276293804805746</v>
      </c>
      <c r="K118" s="61">
        <f t="shared" si="6"/>
        <v>-4.3799403211796957</v>
      </c>
      <c r="L118" s="61">
        <f t="shared" si="7"/>
        <v>-2.9430376406315077</v>
      </c>
      <c r="M118" s="55"/>
      <c r="N118" s="39"/>
      <c r="O118" s="39"/>
    </row>
    <row r="119" spans="1:15" x14ac:dyDescent="0.2">
      <c r="A119" s="39">
        <v>7472</v>
      </c>
      <c r="B119" s="80" t="s">
        <v>193</v>
      </c>
      <c r="C119" s="80" t="s">
        <v>183</v>
      </c>
      <c r="D119" s="80">
        <v>5836307</v>
      </c>
      <c r="E119" s="80">
        <v>32525936</v>
      </c>
      <c r="F119" s="80" t="s">
        <v>194</v>
      </c>
      <c r="G119" s="56" t="s">
        <v>195</v>
      </c>
      <c r="H119" s="81">
        <v>6.6776393257774709</v>
      </c>
      <c r="I119" s="81">
        <v>9.42</v>
      </c>
      <c r="J119" s="81">
        <v>-24.840330517956545</v>
      </c>
      <c r="K119" s="81">
        <f t="shared" si="6"/>
        <v>-3.719926954135758</v>
      </c>
      <c r="L119" s="81">
        <f t="shared" si="7"/>
        <v>-2.6369777619911408</v>
      </c>
      <c r="M119" s="55">
        <v>-2679.4498858010234</v>
      </c>
      <c r="N119" s="55">
        <f>AVERAGE(L119:L121)*0.2/60/60/24*1164662*1000</f>
        <v>-6549.6741814462521</v>
      </c>
      <c r="O119" s="39"/>
    </row>
    <row r="120" spans="1:15" x14ac:dyDescent="0.2">
      <c r="A120" s="39"/>
      <c r="B120" s="39" t="s">
        <v>193</v>
      </c>
      <c r="C120" s="39" t="s">
        <v>183</v>
      </c>
      <c r="D120" s="39">
        <v>5836307</v>
      </c>
      <c r="E120" s="39">
        <v>32525936</v>
      </c>
      <c r="F120" s="39" t="s">
        <v>194</v>
      </c>
      <c r="G120" s="58" t="s">
        <v>195</v>
      </c>
      <c r="H120" s="57">
        <v>7.875644682525234</v>
      </c>
      <c r="I120" s="57">
        <v>11.11</v>
      </c>
      <c r="J120" s="57">
        <v>-23.698512345421804</v>
      </c>
      <c r="K120" s="57">
        <f t="shared" si="6"/>
        <v>-3.0090885636327553</v>
      </c>
      <c r="L120" s="57">
        <f t="shared" si="7"/>
        <v>-2.1330794190298654</v>
      </c>
      <c r="M120" s="55"/>
      <c r="N120" s="39"/>
      <c r="O120" s="39"/>
    </row>
    <row r="121" spans="1:15" x14ac:dyDescent="0.2">
      <c r="A121" s="39"/>
      <c r="B121" s="4" t="s">
        <v>193</v>
      </c>
      <c r="C121" s="4" t="s">
        <v>183</v>
      </c>
      <c r="D121" s="4">
        <v>5836307</v>
      </c>
      <c r="E121" s="4">
        <v>32525936</v>
      </c>
      <c r="F121" s="4" t="s">
        <v>194</v>
      </c>
      <c r="G121" s="60" t="s">
        <v>195</v>
      </c>
      <c r="H121" s="61">
        <v>7.9387349054545542</v>
      </c>
      <c r="I121" s="61">
        <v>11.199</v>
      </c>
      <c r="J121" s="61">
        <v>-28.201529057896998</v>
      </c>
      <c r="K121" s="61">
        <f t="shared" si="6"/>
        <v>-3.552395865809836</v>
      </c>
      <c r="L121" s="61">
        <f t="shared" si="7"/>
        <v>-2.5182185068217695</v>
      </c>
      <c r="M121" s="55"/>
      <c r="N121" s="39"/>
      <c r="O121" s="39"/>
    </row>
    <row r="122" spans="1:15" x14ac:dyDescent="0.2">
      <c r="A122" s="39">
        <v>7473</v>
      </c>
      <c r="B122" s="80" t="s">
        <v>193</v>
      </c>
      <c r="C122" s="80" t="s">
        <v>196</v>
      </c>
      <c r="D122" s="80">
        <v>5836317</v>
      </c>
      <c r="E122" s="80">
        <v>32525946</v>
      </c>
      <c r="F122" s="80" t="s">
        <v>194</v>
      </c>
      <c r="G122" s="56" t="s">
        <v>167</v>
      </c>
      <c r="H122" s="81">
        <v>2.1469999999999914</v>
      </c>
      <c r="I122" s="81">
        <v>6.7949999999999999</v>
      </c>
      <c r="J122" s="81">
        <v>-1.7833533620883248</v>
      </c>
      <c r="K122" s="81">
        <f t="shared" si="6"/>
        <v>-0.83062569263545971</v>
      </c>
      <c r="L122" s="81">
        <f t="shared" si="7"/>
        <v>-0.26245082591439661</v>
      </c>
      <c r="M122" s="55">
        <v>-1468.7940252297087</v>
      </c>
      <c r="N122" s="55">
        <f>AVERAGE(L122:L124)*0.2/60/60/24*1164662*1000</f>
        <v>-719.39082617701706</v>
      </c>
      <c r="O122" s="39"/>
    </row>
    <row r="123" spans="1:15" x14ac:dyDescent="0.2">
      <c r="A123" s="39"/>
      <c r="B123" s="39" t="s">
        <v>193</v>
      </c>
      <c r="C123" s="39" t="s">
        <v>196</v>
      </c>
      <c r="D123" s="39">
        <v>5836317</v>
      </c>
      <c r="E123" s="39">
        <v>32525946</v>
      </c>
      <c r="F123" s="39" t="s">
        <v>194</v>
      </c>
      <c r="G123" s="58" t="s">
        <v>167</v>
      </c>
      <c r="H123" s="57">
        <v>1.9879999999999995</v>
      </c>
      <c r="I123" s="57">
        <v>6.2910000000000004</v>
      </c>
      <c r="J123" s="57">
        <v>-1.5974464037165428</v>
      </c>
      <c r="K123" s="57">
        <f t="shared" si="6"/>
        <v>-0.80354446867029339</v>
      </c>
      <c r="L123" s="57">
        <f t="shared" si="7"/>
        <v>-0.25392567218511247</v>
      </c>
      <c r="M123" s="55"/>
      <c r="N123" s="39"/>
      <c r="O123" s="39"/>
    </row>
    <row r="124" spans="1:15" x14ac:dyDescent="0.2">
      <c r="A124" s="39"/>
      <c r="B124" s="4" t="s">
        <v>193</v>
      </c>
      <c r="C124" s="4" t="s">
        <v>196</v>
      </c>
      <c r="D124" s="4">
        <v>5836317</v>
      </c>
      <c r="E124" s="4">
        <v>32525946</v>
      </c>
      <c r="F124" s="4" t="s">
        <v>194</v>
      </c>
      <c r="G124" s="60" t="s">
        <v>167</v>
      </c>
      <c r="H124" s="61">
        <v>2.1209999999999951</v>
      </c>
      <c r="I124" s="61">
        <v>6.2869999999999999</v>
      </c>
      <c r="J124" s="61">
        <v>-1.7863847522712741</v>
      </c>
      <c r="K124" s="61">
        <f t="shared" si="6"/>
        <v>-0.84223703548858009</v>
      </c>
      <c r="L124" s="61">
        <f t="shared" si="7"/>
        <v>-0.28413945479104091</v>
      </c>
      <c r="M124" s="55"/>
      <c r="N124" s="39"/>
      <c r="O124" s="39"/>
    </row>
    <row r="125" spans="1:15" x14ac:dyDescent="0.2">
      <c r="A125" s="39">
        <v>7474</v>
      </c>
      <c r="B125" s="80" t="s">
        <v>193</v>
      </c>
      <c r="C125" s="80" t="s">
        <v>196</v>
      </c>
      <c r="D125" s="80">
        <v>5836317</v>
      </c>
      <c r="E125" s="80">
        <v>32525946</v>
      </c>
      <c r="F125" s="80" t="s">
        <v>194</v>
      </c>
      <c r="G125" s="56" t="s">
        <v>182</v>
      </c>
      <c r="H125" s="81">
        <v>1.3784818476940819</v>
      </c>
      <c r="I125" s="81">
        <v>6.6319999999999997</v>
      </c>
      <c r="J125" s="81">
        <v>-0.87663464953163528</v>
      </c>
      <c r="K125" s="81">
        <f t="shared" si="6"/>
        <v>-0.63594210616415858</v>
      </c>
      <c r="L125" s="81">
        <f t="shared" si="7"/>
        <v>-0.132182546672442</v>
      </c>
      <c r="M125" s="55">
        <v>-1350.251604132276</v>
      </c>
      <c r="N125" s="55">
        <f>AVERAGE(L125:L127)*0.2/60/60/24*1164662*1000</f>
        <v>-355.25822748854011</v>
      </c>
      <c r="O125" s="39"/>
    </row>
    <row r="126" spans="1:15" x14ac:dyDescent="0.2">
      <c r="A126" s="39"/>
      <c r="B126" s="39" t="s">
        <v>193</v>
      </c>
      <c r="C126" s="39" t="s">
        <v>196</v>
      </c>
      <c r="D126" s="39">
        <v>5836317</v>
      </c>
      <c r="E126" s="39">
        <v>32525946</v>
      </c>
      <c r="F126" s="39" t="s">
        <v>194</v>
      </c>
      <c r="G126" s="58" t="s">
        <v>182</v>
      </c>
      <c r="H126" s="57">
        <v>1.4449948439640021</v>
      </c>
      <c r="I126" s="57">
        <v>6.952</v>
      </c>
      <c r="J126" s="57">
        <v>-0.85728502366209858</v>
      </c>
      <c r="K126" s="57">
        <f t="shared" si="6"/>
        <v>-0.593278949916762</v>
      </c>
      <c r="L126" s="57">
        <f t="shared" si="7"/>
        <v>-0.12331487682136055</v>
      </c>
      <c r="M126" s="55"/>
      <c r="N126" s="39"/>
      <c r="O126" s="39"/>
    </row>
    <row r="127" spans="1:15" ht="15" thickBot="1" x14ac:dyDescent="0.25">
      <c r="A127" s="53"/>
      <c r="B127" s="53" t="s">
        <v>193</v>
      </c>
      <c r="C127" s="53" t="s">
        <v>196</v>
      </c>
      <c r="D127" s="53">
        <v>5836317</v>
      </c>
      <c r="E127" s="53">
        <v>32525946</v>
      </c>
      <c r="F127" s="53" t="s">
        <v>194</v>
      </c>
      <c r="G127" s="67" t="s">
        <v>182</v>
      </c>
      <c r="H127" s="68">
        <v>1.2481579456277085</v>
      </c>
      <c r="I127" s="68">
        <v>6.0049999999999999</v>
      </c>
      <c r="J127" s="68">
        <v>-0.83963705188026527</v>
      </c>
      <c r="K127" s="68">
        <f t="shared" si="6"/>
        <v>-0.67270096290418202</v>
      </c>
      <c r="L127" s="68">
        <f t="shared" si="7"/>
        <v>-0.13982298948880353</v>
      </c>
      <c r="M127" s="66"/>
      <c r="N127" s="53"/>
      <c r="O127" s="53"/>
    </row>
    <row r="128" spans="1:15" x14ac:dyDescent="0.2">
      <c r="A128" s="54">
        <v>7475</v>
      </c>
      <c r="B128" s="54" t="s">
        <v>197</v>
      </c>
      <c r="C128" s="54" t="s">
        <v>186</v>
      </c>
      <c r="D128" s="54">
        <v>5836359</v>
      </c>
      <c r="E128" s="54">
        <v>32525916</v>
      </c>
      <c r="F128" s="54" t="s">
        <v>194</v>
      </c>
      <c r="G128" s="69" t="s">
        <v>167</v>
      </c>
      <c r="H128" s="70">
        <v>2.3700000000000045</v>
      </c>
      <c r="I128" s="70">
        <v>6.6619999999999999</v>
      </c>
      <c r="J128" s="70">
        <v>-2.7757268551020772E-2</v>
      </c>
      <c r="K128" s="70">
        <f t="shared" si="6"/>
        <v>-1.1711927658658531E-2</v>
      </c>
      <c r="L128" s="70">
        <f t="shared" si="7"/>
        <v>-4.1665068374393231E-3</v>
      </c>
      <c r="M128" s="71">
        <v>-19.071830951545</v>
      </c>
      <c r="N128" s="71">
        <f>AVERAGE(L128:L130)*0.2/60/60/24*1164662*1000</f>
        <v>-10.730485336291942</v>
      </c>
      <c r="O128" s="55">
        <f>AVERAGE(N128:N133)</f>
        <v>-77.716331728047962</v>
      </c>
    </row>
    <row r="129" spans="1:15" x14ac:dyDescent="0.2">
      <c r="A129" s="39"/>
      <c r="B129" s="39" t="s">
        <v>197</v>
      </c>
      <c r="C129" s="39" t="s">
        <v>186</v>
      </c>
      <c r="D129" s="39">
        <v>5836359</v>
      </c>
      <c r="E129" s="39">
        <v>32525916</v>
      </c>
      <c r="F129" s="39" t="s">
        <v>194</v>
      </c>
      <c r="G129" s="58" t="s">
        <v>167</v>
      </c>
      <c r="H129" s="57">
        <v>2.3539999999999992</v>
      </c>
      <c r="I129" s="57">
        <v>6.5949999999999998</v>
      </c>
      <c r="J129" s="57">
        <v>-3.0992069187088009E-2</v>
      </c>
      <c r="K129" s="57">
        <f t="shared" si="6"/>
        <v>-1.3165704837335607E-2</v>
      </c>
      <c r="L129" s="57">
        <f t="shared" si="7"/>
        <v>-4.6993281557373787E-3</v>
      </c>
      <c r="M129" s="55"/>
      <c r="N129" s="39"/>
      <c r="O129" s="39"/>
    </row>
    <row r="130" spans="1:15" x14ac:dyDescent="0.2">
      <c r="A130" s="39"/>
      <c r="B130" s="4" t="s">
        <v>197</v>
      </c>
      <c r="C130" s="4" t="s">
        <v>186</v>
      </c>
      <c r="D130" s="4">
        <v>5836359</v>
      </c>
      <c r="E130" s="4">
        <v>32525916</v>
      </c>
      <c r="F130" s="4" t="s">
        <v>194</v>
      </c>
      <c r="G130" s="60" t="s">
        <v>167</v>
      </c>
      <c r="H130" s="61">
        <v>2.813999999999993</v>
      </c>
      <c r="I130" s="61">
        <v>8.0619999999999994</v>
      </c>
      <c r="J130" s="61">
        <v>-2.4788381124061964E-2</v>
      </c>
      <c r="K130" s="61">
        <f t="shared" si="6"/>
        <v>-8.8089485160135136E-3</v>
      </c>
      <c r="L130" s="61">
        <f t="shared" si="7"/>
        <v>-3.074718571578016E-3</v>
      </c>
      <c r="M130" s="55"/>
      <c r="N130" s="39"/>
      <c r="O130" s="39"/>
    </row>
    <row r="131" spans="1:15" x14ac:dyDescent="0.2">
      <c r="A131" s="39">
        <v>7476</v>
      </c>
      <c r="B131" s="80" t="s">
        <v>197</v>
      </c>
      <c r="C131" s="80" t="s">
        <v>186</v>
      </c>
      <c r="D131" s="80">
        <v>5836359</v>
      </c>
      <c r="E131" s="80">
        <v>32525916</v>
      </c>
      <c r="F131" s="80" t="s">
        <v>194</v>
      </c>
      <c r="G131" s="56" t="s">
        <v>198</v>
      </c>
      <c r="H131" s="81">
        <v>1.0949999999999989</v>
      </c>
      <c r="I131" s="81">
        <v>5.8970000000000002</v>
      </c>
      <c r="J131" s="81">
        <v>-0.19337253419679395</v>
      </c>
      <c r="K131" s="81">
        <f t="shared" ref="K131:K145" si="10">J131/H131</f>
        <v>-0.1765959216409079</v>
      </c>
      <c r="L131" s="81">
        <f t="shared" ref="L131:L145" si="11">J131/I131</f>
        <v>-3.279167953142173E-2</v>
      </c>
      <c r="M131" s="55">
        <v>-593.06769997061394</v>
      </c>
      <c r="N131" s="55">
        <f>AVERAGE(L131:L133)*0.2/60/60/24*1164662*1000</f>
        <v>-144.70217811980399</v>
      </c>
      <c r="O131" s="39"/>
    </row>
    <row r="132" spans="1:15" x14ac:dyDescent="0.2">
      <c r="A132" s="39"/>
      <c r="B132" s="39" t="s">
        <v>197</v>
      </c>
      <c r="C132" s="39" t="s">
        <v>186</v>
      </c>
      <c r="D132" s="39">
        <v>5836359</v>
      </c>
      <c r="E132" s="39">
        <v>32525916</v>
      </c>
      <c r="F132" s="39" t="s">
        <v>194</v>
      </c>
      <c r="G132" s="58" t="s">
        <v>198</v>
      </c>
      <c r="H132" s="57">
        <v>1.1599999999999966</v>
      </c>
      <c r="I132" s="57">
        <v>5.6559999999999997</v>
      </c>
      <c r="J132" s="57">
        <v>-0.11074109877721386</v>
      </c>
      <c r="K132" s="57">
        <f t="shared" si="10"/>
        <v>-9.5466464463115672E-2</v>
      </c>
      <c r="L132" s="57">
        <f t="shared" si="11"/>
        <v>-1.9579402188333428E-2</v>
      </c>
      <c r="M132" s="55"/>
      <c r="N132" s="39"/>
      <c r="O132" s="39"/>
    </row>
    <row r="133" spans="1:15" ht="15" thickBot="1" x14ac:dyDescent="0.25">
      <c r="A133" s="53"/>
      <c r="B133" s="53" t="s">
        <v>197</v>
      </c>
      <c r="C133" s="53" t="s">
        <v>186</v>
      </c>
      <c r="D133" s="53">
        <v>5836359</v>
      </c>
      <c r="E133" s="53">
        <v>32525916</v>
      </c>
      <c r="F133" s="53" t="s">
        <v>194</v>
      </c>
      <c r="G133" s="67" t="s">
        <v>198</v>
      </c>
      <c r="H133" s="68">
        <v>1.0990000000000038</v>
      </c>
      <c r="I133" s="68">
        <v>5.6980000000000004</v>
      </c>
      <c r="J133" s="68">
        <v>-0.61908225849602061</v>
      </c>
      <c r="K133" s="68">
        <f t="shared" si="10"/>
        <v>-0.56331415695725073</v>
      </c>
      <c r="L133" s="68">
        <f t="shared" si="11"/>
        <v>-0.10864904501509662</v>
      </c>
      <c r="M133" s="66"/>
      <c r="N133" s="53"/>
      <c r="O133" s="53"/>
    </row>
    <row r="134" spans="1:15" x14ac:dyDescent="0.2">
      <c r="A134" s="54">
        <v>7481</v>
      </c>
      <c r="B134" s="73" t="s">
        <v>199</v>
      </c>
      <c r="C134" s="73" t="s">
        <v>200</v>
      </c>
      <c r="D134" s="73">
        <f>5836393</f>
        <v>5836393</v>
      </c>
      <c r="E134" s="73">
        <f>32525634-1</f>
        <v>32525633</v>
      </c>
      <c r="F134" s="54" t="s">
        <v>65</v>
      </c>
      <c r="G134" s="69" t="s">
        <v>201</v>
      </c>
      <c r="H134" s="70">
        <v>0.66600000000001103</v>
      </c>
      <c r="I134" s="70">
        <v>6.2160000000000002</v>
      </c>
      <c r="J134" s="70">
        <v>-0.26894475559709125</v>
      </c>
      <c r="K134" s="70">
        <f t="shared" si="10"/>
        <v>-0.40382095434998017</v>
      </c>
      <c r="L134" s="70">
        <f t="shared" si="11"/>
        <v>-4.3266530823212877E-2</v>
      </c>
      <c r="M134" s="71">
        <v>-92.203432793037933</v>
      </c>
      <c r="N134" s="71">
        <f>AVERAGE(L134:L136)*0.2/60/60/24*944673*1000</f>
        <v>-90.173088497727278</v>
      </c>
      <c r="O134" s="55">
        <f>AVERAGE(N134:N142)</f>
        <v>-545.7451722677248</v>
      </c>
    </row>
    <row r="135" spans="1:15" x14ac:dyDescent="0.2">
      <c r="A135" s="39"/>
      <c r="B135" s="75" t="s">
        <v>199</v>
      </c>
      <c r="C135" s="75" t="s">
        <v>200</v>
      </c>
      <c r="D135" s="75">
        <v>5836393</v>
      </c>
      <c r="E135" s="75">
        <v>32525633</v>
      </c>
      <c r="F135" s="39" t="s">
        <v>65</v>
      </c>
      <c r="G135" s="58" t="s">
        <v>201</v>
      </c>
      <c r="H135" s="57">
        <v>0.55800000000000693</v>
      </c>
      <c r="I135" s="57">
        <v>5.226</v>
      </c>
      <c r="J135" s="57">
        <v>-0.22958916766672893</v>
      </c>
      <c r="K135" s="57">
        <f t="shared" si="10"/>
        <v>-0.41145012126653419</v>
      </c>
      <c r="L135" s="57">
        <f t="shared" si="11"/>
        <v>-4.3932102500330833E-2</v>
      </c>
      <c r="M135" s="55"/>
      <c r="N135" s="39"/>
      <c r="O135" s="39"/>
    </row>
    <row r="136" spans="1:15" x14ac:dyDescent="0.2">
      <c r="A136" s="39"/>
      <c r="B136" s="76" t="s">
        <v>199</v>
      </c>
      <c r="C136" s="76" t="s">
        <v>200</v>
      </c>
      <c r="D136" s="76">
        <v>5836393</v>
      </c>
      <c r="E136" s="76">
        <v>32525633</v>
      </c>
      <c r="F136" s="4" t="s">
        <v>65</v>
      </c>
      <c r="G136" s="60" t="s">
        <v>201</v>
      </c>
      <c r="H136" s="61">
        <v>0.55800000000000693</v>
      </c>
      <c r="I136" s="61">
        <v>5.1150000000000002</v>
      </c>
      <c r="J136" s="61">
        <v>-0.18674928310101363</v>
      </c>
      <c r="K136" s="61">
        <f t="shared" si="10"/>
        <v>-0.33467613458962603</v>
      </c>
      <c r="L136" s="61">
        <f t="shared" si="11"/>
        <v>-3.6510123773414199E-2</v>
      </c>
      <c r="M136" s="55"/>
      <c r="N136" s="39"/>
      <c r="O136" s="39"/>
    </row>
    <row r="137" spans="1:15" x14ac:dyDescent="0.2">
      <c r="A137" s="39">
        <v>7482</v>
      </c>
      <c r="B137" s="78" t="s">
        <v>199</v>
      </c>
      <c r="C137" s="78" t="s">
        <v>200</v>
      </c>
      <c r="D137" s="78">
        <v>5836393</v>
      </c>
      <c r="E137" s="78">
        <v>32525633</v>
      </c>
      <c r="F137" s="80" t="s">
        <v>65</v>
      </c>
      <c r="G137" s="56" t="s">
        <v>202</v>
      </c>
      <c r="H137" s="81">
        <v>0.65999999999999659</v>
      </c>
      <c r="I137" s="81">
        <v>6.0060000000000002</v>
      </c>
      <c r="J137" s="81">
        <v>-1.5820320538112564</v>
      </c>
      <c r="K137" s="81">
        <f t="shared" si="10"/>
        <v>-2.3970182633504011</v>
      </c>
      <c r="L137" s="81">
        <f t="shared" si="11"/>
        <v>-0.26340860036817454</v>
      </c>
      <c r="M137" s="55">
        <v>-599.55643454012659</v>
      </c>
      <c r="N137" s="55">
        <f>AVERAGE(L137:L139)*0.2/60/60/24*944673*1000</f>
        <v>-588.81426972845259</v>
      </c>
      <c r="O137" s="39"/>
    </row>
    <row r="138" spans="1:15" x14ac:dyDescent="0.2">
      <c r="A138" s="39"/>
      <c r="B138" s="75" t="s">
        <v>199</v>
      </c>
      <c r="C138" s="75" t="s">
        <v>200</v>
      </c>
      <c r="D138" s="75">
        <v>5836393</v>
      </c>
      <c r="E138" s="75">
        <v>32525633</v>
      </c>
      <c r="F138" s="39" t="s">
        <v>65</v>
      </c>
      <c r="G138" s="58" t="s">
        <v>202</v>
      </c>
      <c r="H138" s="57">
        <v>0.66100000000000136</v>
      </c>
      <c r="I138" s="57">
        <v>6.0830000000000002</v>
      </c>
      <c r="J138" s="57">
        <v>-1.6335897656631959</v>
      </c>
      <c r="K138" s="57">
        <f t="shared" si="10"/>
        <v>-2.4713914760411386</v>
      </c>
      <c r="L138" s="57">
        <f t="shared" si="11"/>
        <v>-0.26855001901416997</v>
      </c>
      <c r="M138" s="55"/>
      <c r="N138" s="39"/>
      <c r="O138" s="39"/>
    </row>
    <row r="139" spans="1:15" x14ac:dyDescent="0.2">
      <c r="A139" s="39"/>
      <c r="B139" s="76" t="s">
        <v>199</v>
      </c>
      <c r="C139" s="76" t="s">
        <v>200</v>
      </c>
      <c r="D139" s="76">
        <v>5836393</v>
      </c>
      <c r="E139" s="76">
        <v>32525633</v>
      </c>
      <c r="F139" s="4" t="s">
        <v>65</v>
      </c>
      <c r="G139" s="60" t="s">
        <v>202</v>
      </c>
      <c r="H139" s="61">
        <v>0.62300000000000466</v>
      </c>
      <c r="I139" s="61">
        <v>5.8929999999999998</v>
      </c>
      <c r="J139" s="61">
        <v>-1.6255110742116172</v>
      </c>
      <c r="K139" s="61">
        <f t="shared" si="10"/>
        <v>-2.6091670533091573</v>
      </c>
      <c r="L139" s="61">
        <f t="shared" si="11"/>
        <v>-0.27583761653005556</v>
      </c>
      <c r="M139" s="55"/>
      <c r="N139" s="39"/>
      <c r="O139" s="39"/>
    </row>
    <row r="140" spans="1:15" x14ac:dyDescent="0.2">
      <c r="A140" s="39">
        <v>7483</v>
      </c>
      <c r="B140" s="78" t="s">
        <v>199</v>
      </c>
      <c r="C140" s="78" t="s">
        <v>203</v>
      </c>
      <c r="D140" s="78">
        <v>5836393</v>
      </c>
      <c r="E140" s="78">
        <f>32525634+1</f>
        <v>32525635</v>
      </c>
      <c r="F140" s="80" t="s">
        <v>65</v>
      </c>
      <c r="G140" s="56" t="s">
        <v>204</v>
      </c>
      <c r="H140" s="81">
        <v>1.1629666398382219</v>
      </c>
      <c r="I140" s="81">
        <v>4.7439999999999998</v>
      </c>
      <c r="J140" s="81">
        <v>-2.1950986361004716</v>
      </c>
      <c r="K140" s="81">
        <f t="shared" si="10"/>
        <v>-1.8874992290456651</v>
      </c>
      <c r="L140" s="81">
        <f t="shared" si="11"/>
        <v>-0.46271050508020062</v>
      </c>
      <c r="M140" s="55">
        <v>-2931.6807820826475</v>
      </c>
      <c r="N140" s="55">
        <f>AVERAGE(L140:L142)*0.2/60/60/24*944673*1000</f>
        <v>-958.24815857699457</v>
      </c>
      <c r="O140" s="39"/>
    </row>
    <row r="141" spans="1:15" x14ac:dyDescent="0.2">
      <c r="A141" s="39"/>
      <c r="B141" s="75" t="s">
        <v>199</v>
      </c>
      <c r="C141" s="75" t="s">
        <v>203</v>
      </c>
      <c r="D141" s="75">
        <v>5836393</v>
      </c>
      <c r="E141" s="75">
        <f>32525634+1</f>
        <v>32525635</v>
      </c>
      <c r="F141" s="39" t="s">
        <v>65</v>
      </c>
      <c r="G141" s="58" t="s">
        <v>204</v>
      </c>
      <c r="H141" s="57">
        <v>1.1869908242193654</v>
      </c>
      <c r="I141" s="57">
        <v>4.8419999999999996</v>
      </c>
      <c r="J141" s="57">
        <v>-2.1400779861575647</v>
      </c>
      <c r="K141" s="57">
        <f t="shared" si="10"/>
        <v>-1.8029440013279001</v>
      </c>
      <c r="L141" s="57">
        <f t="shared" si="11"/>
        <v>-0.44198223588549462</v>
      </c>
      <c r="M141" s="55"/>
      <c r="N141" s="39"/>
      <c r="O141" s="39"/>
    </row>
    <row r="142" spans="1:15" ht="15" thickBot="1" x14ac:dyDescent="0.25">
      <c r="A142" s="53"/>
      <c r="B142" s="72" t="s">
        <v>199</v>
      </c>
      <c r="C142" s="72" t="s">
        <v>203</v>
      </c>
      <c r="D142" s="72">
        <v>5836393</v>
      </c>
      <c r="E142" s="72">
        <f>32525634+1</f>
        <v>32525635</v>
      </c>
      <c r="F142" s="53" t="s">
        <v>65</v>
      </c>
      <c r="G142" s="67" t="s">
        <v>204</v>
      </c>
      <c r="H142" s="68">
        <v>1.2948545091959289</v>
      </c>
      <c r="I142" s="68">
        <v>5.282</v>
      </c>
      <c r="J142" s="68">
        <v>-2.165255878971255</v>
      </c>
      <c r="K142" s="68">
        <f t="shared" si="10"/>
        <v>-1.6722001302801368</v>
      </c>
      <c r="L142" s="68">
        <f t="shared" si="11"/>
        <v>-0.40993106379614824</v>
      </c>
      <c r="M142" s="66"/>
      <c r="N142" s="53"/>
      <c r="O142" s="53"/>
    </row>
    <row r="143" spans="1:15" x14ac:dyDescent="0.2">
      <c r="A143" s="9">
        <v>7484</v>
      </c>
      <c r="B143" s="75" t="s">
        <v>205</v>
      </c>
      <c r="C143" s="75" t="s">
        <v>206</v>
      </c>
      <c r="D143" s="75">
        <f>5836366+2.5</f>
        <v>5836368.5</v>
      </c>
      <c r="E143" s="75">
        <f>32525498+2.5</f>
        <v>32525500.5</v>
      </c>
      <c r="F143" s="39" t="s">
        <v>65</v>
      </c>
      <c r="G143" s="58" t="s">
        <v>202</v>
      </c>
      <c r="H143" s="57">
        <v>3.2990000000000066</v>
      </c>
      <c r="I143" s="57">
        <v>5.12</v>
      </c>
      <c r="J143" s="57">
        <v>-3.56253670809545</v>
      </c>
      <c r="K143" s="57">
        <f t="shared" si="10"/>
        <v>-1.0798838157306587</v>
      </c>
      <c r="L143" s="57">
        <f t="shared" si="11"/>
        <v>-0.69580795079989255</v>
      </c>
      <c r="M143" s="38">
        <v>-1712.808514698728</v>
      </c>
      <c r="N143" s="38">
        <f>AVERAGE(L143:L145)*0.2/60/60/24*944673*1000</f>
        <v>-1673.6474622705719</v>
      </c>
      <c r="O143" s="38">
        <f>N143</f>
        <v>-1673.6474622705719</v>
      </c>
    </row>
    <row r="144" spans="1:15" x14ac:dyDescent="0.2">
      <c r="B144" s="75" t="s">
        <v>205</v>
      </c>
      <c r="C144" s="75" t="s">
        <v>206</v>
      </c>
      <c r="D144" s="75">
        <v>5836368.5</v>
      </c>
      <c r="E144" s="75">
        <v>32525500.5</v>
      </c>
      <c r="F144" s="39" t="s">
        <v>65</v>
      </c>
      <c r="G144" s="58" t="s">
        <v>202</v>
      </c>
      <c r="H144" s="57">
        <v>3.7069999999999936</v>
      </c>
      <c r="I144" s="57">
        <v>5.4</v>
      </c>
      <c r="J144" s="57">
        <v>-4.3268516520596911</v>
      </c>
      <c r="K144" s="57">
        <f t="shared" si="10"/>
        <v>-1.1672111281520632</v>
      </c>
      <c r="L144" s="57">
        <f t="shared" si="11"/>
        <v>-0.8012688244554983</v>
      </c>
      <c r="M144" s="38"/>
    </row>
    <row r="145" spans="1:15" ht="15" thickBot="1" x14ac:dyDescent="0.25">
      <c r="A145" s="53"/>
      <c r="B145" s="72" t="s">
        <v>205</v>
      </c>
      <c r="C145" s="72" t="s">
        <v>206</v>
      </c>
      <c r="D145" s="72">
        <v>5836368.5</v>
      </c>
      <c r="E145" s="72">
        <v>32525500.5</v>
      </c>
      <c r="F145" s="53" t="s">
        <v>65</v>
      </c>
      <c r="G145" s="67" t="s">
        <v>202</v>
      </c>
      <c r="H145" s="68">
        <v>3.5570000000000022</v>
      </c>
      <c r="I145" s="68">
        <v>5.38</v>
      </c>
      <c r="J145" s="68">
        <v>-4.298650614492022</v>
      </c>
      <c r="K145" s="68">
        <f t="shared" si="10"/>
        <v>-1.2085045303604216</v>
      </c>
      <c r="L145" s="68">
        <f t="shared" si="11"/>
        <v>-0.79900569042602643</v>
      </c>
      <c r="M145" s="66"/>
      <c r="N145" s="53"/>
      <c r="O145" s="5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="70" zoomScaleNormal="70" workbookViewId="0">
      <selection activeCell="C30" sqref="A1:L38"/>
    </sheetView>
  </sheetViews>
  <sheetFormatPr baseColWidth="10" defaultRowHeight="15" x14ac:dyDescent="0.25"/>
  <cols>
    <col min="1" max="1" width="9.28515625" customWidth="1"/>
    <col min="2" max="2" width="64.28515625" bestFit="1" customWidth="1"/>
    <col min="3" max="3" width="9.7109375" bestFit="1" customWidth="1"/>
    <col min="4" max="4" width="13.5703125" style="52" bestFit="1" customWidth="1"/>
    <col min="5" max="5" width="12.42578125" bestFit="1" customWidth="1"/>
    <col min="6" max="6" width="17.28515625" bestFit="1" customWidth="1"/>
    <col min="7" max="7" width="11.140625" bestFit="1" customWidth="1"/>
    <col min="8" max="8" width="16.7109375" bestFit="1" customWidth="1"/>
    <col min="9" max="9" width="18.85546875" bestFit="1" customWidth="1"/>
    <col min="10" max="10" width="13.42578125" bestFit="1" customWidth="1"/>
    <col min="11" max="11" width="11.140625" bestFit="1" customWidth="1"/>
    <col min="12" max="12" width="16.7109375" bestFit="1" customWidth="1"/>
    <col min="13" max="13" width="19" customWidth="1"/>
    <col min="14" max="14" width="16.42578125" customWidth="1"/>
    <col min="15" max="15" width="8.7109375" bestFit="1" customWidth="1"/>
    <col min="16" max="16" width="24.140625" bestFit="1" customWidth="1"/>
    <col min="17" max="17" width="27.5703125" bestFit="1" customWidth="1"/>
    <col min="18" max="18" width="20.42578125" bestFit="1" customWidth="1"/>
    <col min="19" max="19" width="20.28515625" bestFit="1" customWidth="1"/>
  </cols>
  <sheetData>
    <row r="1" spans="1:20" x14ac:dyDescent="0.25">
      <c r="A1" s="84" t="s">
        <v>0</v>
      </c>
      <c r="B1" s="84" t="s">
        <v>208</v>
      </c>
      <c r="C1" s="85" t="s">
        <v>723</v>
      </c>
      <c r="D1" s="151" t="s">
        <v>209</v>
      </c>
      <c r="E1" s="151"/>
      <c r="F1" s="152" t="s">
        <v>210</v>
      </c>
      <c r="G1" s="152"/>
      <c r="H1" s="75" t="s">
        <v>211</v>
      </c>
      <c r="I1" s="75" t="s">
        <v>142</v>
      </c>
      <c r="J1" s="75" t="s">
        <v>212</v>
      </c>
      <c r="K1" s="75" t="s">
        <v>210</v>
      </c>
      <c r="L1" s="75" t="s">
        <v>211</v>
      </c>
    </row>
    <row r="2" spans="1:20" x14ac:dyDescent="0.25">
      <c r="A2" s="117"/>
      <c r="B2" s="117"/>
      <c r="C2" s="117"/>
      <c r="D2" s="127" t="s">
        <v>213</v>
      </c>
      <c r="E2" s="117" t="s">
        <v>214</v>
      </c>
      <c r="F2" s="117" t="s">
        <v>215</v>
      </c>
      <c r="G2" s="127" t="s">
        <v>216</v>
      </c>
      <c r="H2" s="117" t="s">
        <v>217</v>
      </c>
      <c r="I2" s="117"/>
      <c r="J2" s="117" t="s">
        <v>214</v>
      </c>
      <c r="K2" s="127" t="s">
        <v>216</v>
      </c>
      <c r="L2" s="117" t="s">
        <v>217</v>
      </c>
    </row>
    <row r="3" spans="1:20" x14ac:dyDescent="0.25">
      <c r="A3" s="128" t="s">
        <v>218</v>
      </c>
      <c r="B3" s="87" t="s">
        <v>219</v>
      </c>
      <c r="C3" s="129">
        <v>0.50900000000000001</v>
      </c>
      <c r="D3" s="130">
        <v>18569038.982638888</v>
      </c>
      <c r="E3" s="130">
        <f>D3*1.8375*100/C3/0.37</f>
        <v>18117458254.446426</v>
      </c>
      <c r="F3" s="131"/>
      <c r="G3" s="131"/>
      <c r="H3" s="132"/>
      <c r="I3" s="153" t="s">
        <v>220</v>
      </c>
      <c r="J3" s="130">
        <f>AVERAGE(E3:E8)</f>
        <v>12936662617.731501</v>
      </c>
      <c r="K3" s="130"/>
      <c r="L3" s="127"/>
      <c r="O3" s="49"/>
      <c r="P3" s="49"/>
      <c r="Q3" s="49"/>
      <c r="R3" s="49"/>
      <c r="S3" s="49"/>
      <c r="T3" s="49"/>
    </row>
    <row r="4" spans="1:20" x14ac:dyDescent="0.25">
      <c r="A4" s="128" t="s">
        <v>221</v>
      </c>
      <c r="B4" s="85" t="s">
        <v>222</v>
      </c>
      <c r="C4" s="129">
        <v>0.503</v>
      </c>
      <c r="D4" s="130">
        <v>15780813.392361112</v>
      </c>
      <c r="E4" s="130">
        <f t="shared" ref="E4:E14" si="0">D4*1.8375*100/C4/0.37</f>
        <v>15580702062.470335</v>
      </c>
      <c r="F4" s="131"/>
      <c r="G4" s="131"/>
      <c r="H4" s="132"/>
      <c r="I4" s="153"/>
      <c r="J4" s="117"/>
      <c r="K4" s="130"/>
      <c r="L4" s="130"/>
      <c r="O4" s="49"/>
      <c r="P4" s="91"/>
      <c r="Q4" s="91"/>
      <c r="R4" s="91"/>
      <c r="S4" s="92"/>
      <c r="T4" s="94"/>
    </row>
    <row r="5" spans="1:20" x14ac:dyDescent="0.25">
      <c r="A5" s="128" t="s">
        <v>224</v>
      </c>
      <c r="B5" s="87" t="s">
        <v>225</v>
      </c>
      <c r="C5" s="129">
        <v>0.50600000000000001</v>
      </c>
      <c r="D5" s="130">
        <v>12949116.826388888</v>
      </c>
      <c r="E5" s="130">
        <f t="shared" si="0"/>
        <v>12709113432.587105</v>
      </c>
      <c r="F5" s="131"/>
      <c r="G5" s="131"/>
      <c r="H5" s="132"/>
      <c r="I5" s="153"/>
      <c r="J5" s="117"/>
      <c r="K5" s="127"/>
      <c r="L5" s="127"/>
      <c r="O5" s="49"/>
      <c r="P5" s="91"/>
      <c r="Q5" s="91"/>
      <c r="R5" s="91"/>
      <c r="S5" s="92"/>
      <c r="T5" s="94"/>
    </row>
    <row r="6" spans="1:20" x14ac:dyDescent="0.25">
      <c r="A6" s="128" t="s">
        <v>227</v>
      </c>
      <c r="B6" s="87" t="s">
        <v>228</v>
      </c>
      <c r="C6" s="129">
        <v>0.52600000000000002</v>
      </c>
      <c r="D6" s="130">
        <v>13187611.145833334</v>
      </c>
      <c r="E6" s="130">
        <f t="shared" si="0"/>
        <v>12451051012.469812</v>
      </c>
      <c r="F6" s="131"/>
      <c r="G6" s="131"/>
      <c r="H6" s="132"/>
      <c r="I6" s="153"/>
      <c r="J6" s="117"/>
      <c r="K6" s="117"/>
      <c r="L6" s="117"/>
      <c r="O6" s="49"/>
      <c r="P6" s="91"/>
      <c r="Q6" s="91"/>
      <c r="R6" s="91"/>
      <c r="S6" s="92"/>
      <c r="T6" s="94"/>
    </row>
    <row r="7" spans="1:20" x14ac:dyDescent="0.25">
      <c r="A7" s="128" t="s">
        <v>230</v>
      </c>
      <c r="B7" s="87" t="s">
        <v>231</v>
      </c>
      <c r="C7" s="129">
        <v>0.51100000000000001</v>
      </c>
      <c r="D7" s="130">
        <v>9467327.916666666</v>
      </c>
      <c r="E7" s="130">
        <f t="shared" si="0"/>
        <v>9200938830.5257282</v>
      </c>
      <c r="F7" s="131"/>
      <c r="G7" s="131"/>
      <c r="H7" s="132"/>
      <c r="I7" s="153"/>
      <c r="J7" s="117"/>
      <c r="K7" s="117"/>
      <c r="L7" s="117"/>
      <c r="O7" s="49"/>
      <c r="P7" s="91"/>
      <c r="Q7" s="91"/>
      <c r="R7" s="91"/>
      <c r="S7" s="92"/>
    </row>
    <row r="8" spans="1:20" x14ac:dyDescent="0.25">
      <c r="A8" s="128" t="s">
        <v>232</v>
      </c>
      <c r="B8" s="87" t="s">
        <v>233</v>
      </c>
      <c r="C8" s="129">
        <v>0.502</v>
      </c>
      <c r="D8" s="130">
        <v>9664253.975694444</v>
      </c>
      <c r="E8" s="130">
        <f t="shared" si="0"/>
        <v>9560712113.8895988</v>
      </c>
      <c r="F8" s="131"/>
      <c r="G8" s="131"/>
      <c r="H8" s="132"/>
      <c r="I8" s="153"/>
      <c r="J8" s="117"/>
      <c r="K8" s="117"/>
      <c r="L8" s="117"/>
    </row>
    <row r="9" spans="1:20" x14ac:dyDescent="0.25">
      <c r="A9" s="128" t="s">
        <v>234</v>
      </c>
      <c r="B9" s="87" t="s">
        <v>235</v>
      </c>
      <c r="C9" s="129">
        <v>0.50700000000000001</v>
      </c>
      <c r="D9" s="130">
        <v>8441029.475694444</v>
      </c>
      <c r="E9" s="130">
        <f t="shared" si="0"/>
        <v>8268240130.9177141</v>
      </c>
      <c r="F9" s="131"/>
      <c r="G9" s="131"/>
      <c r="H9" s="132"/>
      <c r="I9" s="153" t="s">
        <v>236</v>
      </c>
      <c r="J9" s="130">
        <f>AVERAGE(E9:E14)</f>
        <v>12154380082.049385</v>
      </c>
      <c r="K9" s="130"/>
      <c r="L9" s="133"/>
    </row>
    <row r="10" spans="1:20" x14ac:dyDescent="0.25">
      <c r="A10" s="134" t="s">
        <v>237</v>
      </c>
      <c r="B10" s="87" t="s">
        <v>238</v>
      </c>
      <c r="C10" s="129">
        <v>0.50900000000000001</v>
      </c>
      <c r="D10" s="130">
        <v>2957175.590277778</v>
      </c>
      <c r="E10" s="130">
        <f t="shared" si="0"/>
        <v>2885259994.2310929</v>
      </c>
      <c r="F10" s="131"/>
      <c r="G10" s="131"/>
      <c r="H10" s="132"/>
      <c r="I10" s="153"/>
      <c r="J10" s="117"/>
      <c r="K10" s="130"/>
      <c r="L10" s="130"/>
    </row>
    <row r="11" spans="1:20" x14ac:dyDescent="0.25">
      <c r="A11" s="134" t="s">
        <v>239</v>
      </c>
      <c r="B11" s="87" t="s">
        <v>240</v>
      </c>
      <c r="C11" s="129">
        <v>0.51300000000000001</v>
      </c>
      <c r="D11" s="130">
        <v>20976453.402777776</v>
      </c>
      <c r="E11" s="130">
        <f t="shared" si="0"/>
        <v>20306745233.446167</v>
      </c>
      <c r="F11" s="131"/>
      <c r="G11" s="131"/>
      <c r="H11" s="132"/>
      <c r="I11" s="153"/>
      <c r="J11" s="117"/>
      <c r="K11" s="133"/>
      <c r="L11" s="133"/>
    </row>
    <row r="12" spans="1:20" x14ac:dyDescent="0.25">
      <c r="A12" s="134" t="s">
        <v>241</v>
      </c>
      <c r="B12" s="87" t="s">
        <v>242</v>
      </c>
      <c r="C12" s="129">
        <v>0.502</v>
      </c>
      <c r="D12" s="130">
        <v>16308980.263888888</v>
      </c>
      <c r="E12" s="130">
        <f t="shared" si="0"/>
        <v>16134247461.449247</v>
      </c>
      <c r="F12" s="131"/>
      <c r="G12" s="131"/>
      <c r="H12" s="132"/>
      <c r="I12" s="153"/>
      <c r="J12" s="117"/>
      <c r="K12" s="117"/>
      <c r="L12" s="117"/>
    </row>
    <row r="13" spans="1:20" x14ac:dyDescent="0.25">
      <c r="A13" s="134" t="s">
        <v>243</v>
      </c>
      <c r="B13" s="87" t="s">
        <v>244</v>
      </c>
      <c r="C13" s="129">
        <v>0.504</v>
      </c>
      <c r="D13" s="130">
        <v>8702830.8923611119</v>
      </c>
      <c r="E13" s="130">
        <f t="shared" si="0"/>
        <v>8575424584.2522211</v>
      </c>
      <c r="F13" s="131"/>
      <c r="G13" s="131"/>
      <c r="H13" s="132"/>
      <c r="I13" s="153"/>
      <c r="J13" s="117"/>
      <c r="K13" s="117"/>
      <c r="L13" s="117"/>
    </row>
    <row r="14" spans="1:20" ht="15.75" thickBot="1" x14ac:dyDescent="0.3">
      <c r="A14" s="135" t="s">
        <v>245</v>
      </c>
      <c r="B14" s="90" t="s">
        <v>246</v>
      </c>
      <c r="C14" s="136">
        <v>0.52300000000000002</v>
      </c>
      <c r="D14" s="130">
        <v>17646388.142361112</v>
      </c>
      <c r="E14" s="130">
        <f t="shared" si="0"/>
        <v>16756363087.999866</v>
      </c>
      <c r="F14" s="131"/>
      <c r="G14" s="131"/>
      <c r="H14" s="132"/>
      <c r="I14" s="153"/>
      <c r="J14" s="117"/>
      <c r="K14" s="117"/>
      <c r="L14" s="117"/>
    </row>
    <row r="15" spans="1:20" x14ac:dyDescent="0.25">
      <c r="A15" s="134" t="s">
        <v>247</v>
      </c>
      <c r="B15" s="87" t="s">
        <v>248</v>
      </c>
      <c r="C15" s="129">
        <v>0.52</v>
      </c>
      <c r="D15" s="130">
        <v>7854561.892361111</v>
      </c>
      <c r="E15" s="130">
        <f>D15*1.8375*100/C15/0.19</f>
        <v>14608054126.734352</v>
      </c>
      <c r="F15" s="130">
        <v>8833431.6842018981</v>
      </c>
      <c r="G15" s="130">
        <f>F15/C15/0.19/2</f>
        <v>44703601.640697859</v>
      </c>
      <c r="H15" s="127">
        <f>G15/E15*100</f>
        <v>0.30602023550067037</v>
      </c>
      <c r="I15" s="150" t="s">
        <v>249</v>
      </c>
      <c r="J15" s="130">
        <f>AVERAGE(E15:E22)</f>
        <v>4095854292.4034629</v>
      </c>
      <c r="K15" s="130">
        <f>AVERAGE(G15:G22)</f>
        <v>15745735.557094395</v>
      </c>
      <c r="L15" s="127">
        <f>AVERAGE(H15:H22)</f>
        <v>0.28608091675787195</v>
      </c>
      <c r="M15" s="88"/>
      <c r="N15" s="88"/>
      <c r="O15" s="52"/>
      <c r="P15" s="52"/>
    </row>
    <row r="16" spans="1:20" x14ac:dyDescent="0.25">
      <c r="A16" s="134" t="s">
        <v>250</v>
      </c>
      <c r="B16" s="85" t="s">
        <v>251</v>
      </c>
      <c r="C16" s="129">
        <v>0.51500000000000001</v>
      </c>
      <c r="D16" s="130">
        <v>3143630.801215278</v>
      </c>
      <c r="E16" s="130">
        <f t="shared" ref="E16:E26" si="1">D16*1.8375*100/C16/0.19</f>
        <v>5903343482.0981827</v>
      </c>
      <c r="F16" s="130">
        <v>8230722.5009559877</v>
      </c>
      <c r="G16" s="130">
        <f>F16/C16/0.19/2</f>
        <v>42057856.417761818</v>
      </c>
      <c r="H16" s="17">
        <f t="shared" ref="H16:H17" si="2">G16/E16*100</f>
        <v>0.71244128933547157</v>
      </c>
      <c r="I16" s="150"/>
      <c r="J16" s="117"/>
      <c r="K16" s="130"/>
      <c r="L16" s="130"/>
      <c r="M16" s="49"/>
      <c r="N16" s="49"/>
      <c r="O16" s="49"/>
      <c r="P16" s="49"/>
    </row>
    <row r="17" spans="1:18" x14ac:dyDescent="0.25">
      <c r="A17" s="134" t="s">
        <v>252</v>
      </c>
      <c r="B17" s="87" t="s">
        <v>253</v>
      </c>
      <c r="C17" s="129">
        <v>0.53900000000000003</v>
      </c>
      <c r="D17" s="130">
        <v>2183123.4750976563</v>
      </c>
      <c r="E17" s="130">
        <f t="shared" si="1"/>
        <v>3917087574.9359851</v>
      </c>
      <c r="F17" s="130">
        <v>7149109.3742673276</v>
      </c>
      <c r="G17" s="130">
        <f t="shared" ref="G17:G26" si="3">F17/C17/0.19/2</f>
        <v>34904351.988415815</v>
      </c>
      <c r="H17" s="17">
        <f t="shared" si="2"/>
        <v>0.89107918372200901</v>
      </c>
      <c r="I17" s="150"/>
      <c r="J17" s="117"/>
      <c r="K17" s="127"/>
      <c r="L17" s="127"/>
      <c r="M17" s="49"/>
      <c r="N17" s="49"/>
      <c r="O17" s="49"/>
      <c r="P17" s="49"/>
    </row>
    <row r="18" spans="1:18" x14ac:dyDescent="0.25">
      <c r="A18" s="134" t="s">
        <v>254</v>
      </c>
      <c r="B18" s="87" t="s">
        <v>255</v>
      </c>
      <c r="C18" s="129">
        <v>0.51500000000000001</v>
      </c>
      <c r="D18" s="130">
        <v>1724263.7958984375</v>
      </c>
      <c r="E18" s="130">
        <f t="shared" si="1"/>
        <v>3237950664.2446384</v>
      </c>
      <c r="F18" s="130">
        <v>163842.97446331815</v>
      </c>
      <c r="G18" s="130">
        <f t="shared" si="3"/>
        <v>837214.99470269878</v>
      </c>
      <c r="H18" s="127">
        <f t="shared" ref="H18:H38" si="4">G18/E18*100</f>
        <v>2.585632338218493E-2</v>
      </c>
      <c r="I18" s="150"/>
      <c r="J18" s="137"/>
      <c r="K18" s="137"/>
      <c r="L18" s="137"/>
      <c r="M18" s="91"/>
      <c r="N18" s="91"/>
      <c r="O18" s="91"/>
      <c r="P18" s="92"/>
      <c r="Q18" s="52"/>
    </row>
    <row r="19" spans="1:18" x14ac:dyDescent="0.25">
      <c r="A19" s="134" t="s">
        <v>256</v>
      </c>
      <c r="B19" s="87" t="s">
        <v>257</v>
      </c>
      <c r="C19" s="129">
        <v>0.51700000000000002</v>
      </c>
      <c r="D19" s="130">
        <v>502269.61089409725</v>
      </c>
      <c r="E19" s="130">
        <f t="shared" si="1"/>
        <v>939550453.03665221</v>
      </c>
      <c r="F19" s="130">
        <v>138803.07418393754</v>
      </c>
      <c r="G19" s="130">
        <f t="shared" si="3"/>
        <v>706520.78888291528</v>
      </c>
      <c r="H19" s="127">
        <f t="shared" si="4"/>
        <v>7.5197748731792025E-2</v>
      </c>
      <c r="I19" s="150"/>
      <c r="J19" s="137"/>
      <c r="K19" s="137"/>
      <c r="L19" s="137"/>
      <c r="M19" s="91"/>
      <c r="N19" s="91"/>
      <c r="O19" s="91"/>
      <c r="P19" s="92"/>
      <c r="Q19" s="52"/>
    </row>
    <row r="20" spans="1:18" x14ac:dyDescent="0.25">
      <c r="A20" s="134" t="s">
        <v>258</v>
      </c>
      <c r="B20" s="87" t="s">
        <v>259</v>
      </c>
      <c r="C20" s="129">
        <v>0.505</v>
      </c>
      <c r="D20" s="130">
        <v>702264.10881696432</v>
      </c>
      <c r="E20" s="130">
        <f t="shared" si="1"/>
        <v>1344877852.9975736</v>
      </c>
      <c r="F20" s="130">
        <v>43762.813872461687</v>
      </c>
      <c r="G20" s="130">
        <f t="shared" si="3"/>
        <v>228050.09834529279</v>
      </c>
      <c r="H20" s="127">
        <f t="shared" si="4"/>
        <v>1.6956937601210111E-2</v>
      </c>
      <c r="I20" s="150"/>
      <c r="J20" s="137"/>
      <c r="K20" s="137"/>
      <c r="L20" s="137"/>
      <c r="M20" s="91"/>
      <c r="N20" s="91"/>
      <c r="O20" s="91"/>
      <c r="P20" s="92"/>
      <c r="Q20" s="52"/>
    </row>
    <row r="21" spans="1:18" x14ac:dyDescent="0.25">
      <c r="A21" s="134" t="s">
        <v>260</v>
      </c>
      <c r="B21" s="87" t="s">
        <v>261</v>
      </c>
      <c r="C21" s="129">
        <v>0.50600000000000001</v>
      </c>
      <c r="D21" s="130">
        <v>988081.19965277775</v>
      </c>
      <c r="E21" s="130">
        <f t="shared" si="1"/>
        <v>1888495115.8331378</v>
      </c>
      <c r="F21" s="130">
        <v>40313.314892960312</v>
      </c>
      <c r="G21" s="130">
        <f t="shared" si="3"/>
        <v>209659.42840108339</v>
      </c>
      <c r="H21" s="127">
        <f t="shared" si="4"/>
        <v>1.1101931196077731E-2</v>
      </c>
      <c r="I21" s="150"/>
      <c r="J21" s="137"/>
      <c r="K21" s="137"/>
      <c r="L21" s="137"/>
      <c r="M21" s="49"/>
      <c r="N21" s="49"/>
      <c r="O21" s="49"/>
      <c r="P21" s="49"/>
    </row>
    <row r="22" spans="1:18" x14ac:dyDescent="0.25">
      <c r="A22" s="134" t="s">
        <v>262</v>
      </c>
      <c r="B22" s="87" t="s">
        <v>263</v>
      </c>
      <c r="C22" s="129">
        <v>0.51200000000000001</v>
      </c>
      <c r="D22" s="130">
        <v>491019.18229166669</v>
      </c>
      <c r="E22" s="130">
        <f t="shared" si="1"/>
        <v>927475069.34718084</v>
      </c>
      <c r="F22" s="130">
        <v>451112.47760799935</v>
      </c>
      <c r="G22" s="130">
        <f t="shared" si="3"/>
        <v>2318629.099547694</v>
      </c>
      <c r="H22" s="127">
        <f t="shared" si="4"/>
        <v>0.24999368459356011</v>
      </c>
      <c r="I22" s="150"/>
      <c r="J22" s="137"/>
      <c r="K22" s="137"/>
      <c r="L22" s="137"/>
      <c r="M22" s="91"/>
      <c r="N22" s="91"/>
      <c r="O22" s="91"/>
      <c r="P22" s="49"/>
      <c r="R22" s="83"/>
    </row>
    <row r="23" spans="1:18" x14ac:dyDescent="0.25">
      <c r="A23" s="134" t="s">
        <v>264</v>
      </c>
      <c r="B23" s="87" t="s">
        <v>265</v>
      </c>
      <c r="C23" s="129">
        <v>0.505</v>
      </c>
      <c r="D23" s="130">
        <v>637227.1631944445</v>
      </c>
      <c r="E23" s="130">
        <f t="shared" si="1"/>
        <v>1220328204.6584594</v>
      </c>
      <c r="F23" s="130">
        <v>74241.394883371555</v>
      </c>
      <c r="G23" s="130">
        <f t="shared" si="3"/>
        <v>386875.42930365581</v>
      </c>
      <c r="H23" s="127">
        <f t="shared" si="4"/>
        <v>3.1702572129924098E-2</v>
      </c>
      <c r="I23" s="150" t="s">
        <v>266</v>
      </c>
      <c r="J23" s="130">
        <f>AVERAGE(E23:E26)</f>
        <v>5558352054.2883739</v>
      </c>
      <c r="K23" s="130">
        <f>AVERAGE(G23:G26)</f>
        <v>4675584.7952418793</v>
      </c>
      <c r="L23" s="127">
        <f>AVERAGE(H23:H26)</f>
        <v>5.4490455095654283E-2</v>
      </c>
      <c r="M23" s="91"/>
      <c r="N23" s="91"/>
      <c r="O23" s="91"/>
      <c r="P23" s="49"/>
      <c r="R23" s="83"/>
    </row>
    <row r="24" spans="1:18" x14ac:dyDescent="0.25">
      <c r="A24" s="134" t="s">
        <v>267</v>
      </c>
      <c r="B24" s="87" t="s">
        <v>268</v>
      </c>
      <c r="C24" s="129">
        <v>0.504</v>
      </c>
      <c r="D24" s="130">
        <v>876459.4560546875</v>
      </c>
      <c r="E24" s="130">
        <f t="shared" si="1"/>
        <v>1681802684.3154638</v>
      </c>
      <c r="F24" s="130">
        <v>156180.19316391411</v>
      </c>
      <c r="G24" s="130">
        <f t="shared" si="3"/>
        <v>815477.19905970199</v>
      </c>
      <c r="H24" s="127">
        <f t="shared" si="4"/>
        <v>4.8488280264079961E-2</v>
      </c>
      <c r="I24" s="150"/>
      <c r="J24" s="117"/>
      <c r="K24" s="130"/>
      <c r="L24" s="130"/>
      <c r="M24" s="91"/>
      <c r="N24" s="91"/>
      <c r="O24" s="91"/>
      <c r="P24" s="49"/>
      <c r="R24" s="51"/>
    </row>
    <row r="25" spans="1:18" x14ac:dyDescent="0.25">
      <c r="A25" s="134" t="s">
        <v>269</v>
      </c>
      <c r="B25" s="87" t="s">
        <v>270</v>
      </c>
      <c r="C25" s="129">
        <v>0.52400000000000002</v>
      </c>
      <c r="D25" s="130">
        <v>2019642.9227430555</v>
      </c>
      <c r="E25" s="130">
        <f t="shared" si="1"/>
        <v>3727494847.8709965</v>
      </c>
      <c r="F25" s="130">
        <v>249826.91439222623</v>
      </c>
      <c r="G25" s="130">
        <f t="shared" si="3"/>
        <v>1254655.0541996094</v>
      </c>
      <c r="H25" s="127">
        <f t="shared" si="4"/>
        <v>3.3659471183876237E-2</v>
      </c>
      <c r="I25" s="150"/>
      <c r="J25" s="117"/>
      <c r="K25" s="127"/>
      <c r="L25" s="127"/>
      <c r="M25" s="49"/>
      <c r="N25" s="49"/>
      <c r="O25" s="49"/>
      <c r="P25" s="49"/>
    </row>
    <row r="26" spans="1:18" x14ac:dyDescent="0.25">
      <c r="A26" s="134" t="s">
        <v>271</v>
      </c>
      <c r="B26" s="93" t="s">
        <v>272</v>
      </c>
      <c r="C26" s="129">
        <v>0.50700000000000001</v>
      </c>
      <c r="D26" s="130">
        <v>8180203.354166667</v>
      </c>
      <c r="E26" s="130">
        <f t="shared" si="1"/>
        <v>15603782480.308575</v>
      </c>
      <c r="F26" s="130">
        <v>3129825.5664826208</v>
      </c>
      <c r="G26" s="130">
        <f t="shared" si="3"/>
        <v>16245331.498404551</v>
      </c>
      <c r="H26" s="127">
        <f t="shared" si="4"/>
        <v>0.10411149680473684</v>
      </c>
      <c r="I26" s="150"/>
      <c r="J26" s="137"/>
      <c r="K26" s="137"/>
      <c r="L26" s="137"/>
      <c r="M26" s="49"/>
      <c r="N26" s="49"/>
      <c r="O26" s="49"/>
      <c r="P26" s="49"/>
    </row>
    <row r="27" spans="1:18" x14ac:dyDescent="0.25">
      <c r="A27" s="134" t="s">
        <v>273</v>
      </c>
      <c r="B27" s="87" t="s">
        <v>274</v>
      </c>
      <c r="C27" s="129">
        <v>0.502</v>
      </c>
      <c r="D27" s="130">
        <v>13378453.857142856</v>
      </c>
      <c r="E27" s="130">
        <f>D27*1.8375*100/C27/0.31</f>
        <v>15796754249.132502</v>
      </c>
      <c r="F27" s="131"/>
      <c r="G27" s="131"/>
      <c r="H27" s="138"/>
      <c r="I27" s="150" t="s">
        <v>275</v>
      </c>
      <c r="J27" s="130">
        <f>AVERAGE(E27:E32)</f>
        <v>16955655979.468256</v>
      </c>
      <c r="K27" s="130">
        <f>AVERAGE(G27:G32)</f>
        <v>29651131.617442083</v>
      </c>
      <c r="L27" s="127">
        <f>AVERAGE(H27:H32)</f>
        <v>0.16621808761601212</v>
      </c>
      <c r="M27" s="91"/>
      <c r="N27" s="91"/>
      <c r="O27" s="91"/>
      <c r="P27" s="94"/>
    </row>
    <row r="28" spans="1:18" x14ac:dyDescent="0.25">
      <c r="A28" s="134" t="s">
        <v>276</v>
      </c>
      <c r="B28" s="87" t="s">
        <v>277</v>
      </c>
      <c r="C28" s="129">
        <v>0.503</v>
      </c>
      <c r="D28" s="130">
        <v>19406587.640625</v>
      </c>
      <c r="E28" s="130">
        <f t="shared" ref="E28:E34" si="5">D28*1.8375*100/C28/0.31</f>
        <v>22868982742.030678</v>
      </c>
      <c r="F28" s="130">
        <v>13024527.132947529</v>
      </c>
      <c r="G28" s="130">
        <f>F28/C28/0.31/2</f>
        <v>41764019.537444778</v>
      </c>
      <c r="H28" s="127">
        <f t="shared" si="4"/>
        <v>0.18262298768841648</v>
      </c>
      <c r="I28" s="150"/>
      <c r="J28" s="117"/>
      <c r="K28" s="130"/>
      <c r="L28" s="130"/>
      <c r="M28" s="91"/>
      <c r="N28" s="91"/>
      <c r="O28" s="91"/>
      <c r="P28" s="94"/>
    </row>
    <row r="29" spans="1:18" x14ac:dyDescent="0.25">
      <c r="A29" s="134" t="s">
        <v>278</v>
      </c>
      <c r="B29" s="87" t="s">
        <v>279</v>
      </c>
      <c r="C29" s="129">
        <v>0.51900000000000002</v>
      </c>
      <c r="D29" s="130">
        <v>16694021.015625</v>
      </c>
      <c r="E29" s="130">
        <f t="shared" si="5"/>
        <v>19065985217.360268</v>
      </c>
      <c r="F29" s="130">
        <v>3731941.1248550001</v>
      </c>
      <c r="G29" s="130">
        <f t="shared" ref="G29:G30" si="6">F29/C29/0.31/2</f>
        <v>11597803.234678973</v>
      </c>
      <c r="H29" s="127">
        <f t="shared" si="4"/>
        <v>6.0829813421436799E-2</v>
      </c>
      <c r="I29" s="150"/>
      <c r="J29" s="117"/>
      <c r="K29" s="127"/>
      <c r="L29" s="127"/>
      <c r="M29" s="91"/>
      <c r="N29" s="91"/>
      <c r="O29" s="91"/>
      <c r="P29" s="94"/>
    </row>
    <row r="30" spans="1:18" x14ac:dyDescent="0.25">
      <c r="A30" s="134" t="s">
        <v>280</v>
      </c>
      <c r="B30" s="87" t="s">
        <v>281</v>
      </c>
      <c r="C30" s="129">
        <v>0.5</v>
      </c>
      <c r="D30" s="130">
        <v>11764361.576388888</v>
      </c>
      <c r="E30" s="130">
        <f t="shared" si="5"/>
        <v>13946460901.041664</v>
      </c>
      <c r="F30" s="130">
        <v>11033387.344862774</v>
      </c>
      <c r="G30" s="130">
        <f t="shared" si="6"/>
        <v>35591572.080202498</v>
      </c>
      <c r="H30" s="127">
        <f t="shared" si="4"/>
        <v>0.25520146173818303</v>
      </c>
      <c r="I30" s="150"/>
      <c r="J30" s="137"/>
      <c r="K30" s="137"/>
      <c r="L30" s="137"/>
      <c r="M30" s="91"/>
      <c r="N30" s="91"/>
      <c r="O30" s="92"/>
      <c r="P30" s="92"/>
    </row>
    <row r="31" spans="1:18" x14ac:dyDescent="0.25">
      <c r="A31" s="134" t="s">
        <v>282</v>
      </c>
      <c r="B31" s="87" t="s">
        <v>283</v>
      </c>
      <c r="C31" s="129">
        <v>0.53500000000000003</v>
      </c>
      <c r="D31" s="130">
        <v>16646402.864583334</v>
      </c>
      <c r="E31" s="130">
        <f t="shared" si="5"/>
        <v>18443030005.228745</v>
      </c>
      <c r="F31" s="131"/>
      <c r="G31" s="131"/>
      <c r="H31" s="138"/>
      <c r="I31" s="150"/>
      <c r="J31" s="117"/>
      <c r="K31" s="117"/>
      <c r="L31" s="117"/>
      <c r="M31" s="88"/>
      <c r="N31" s="88"/>
      <c r="O31" s="52"/>
      <c r="P31" s="52"/>
    </row>
    <row r="32" spans="1:18" x14ac:dyDescent="0.25">
      <c r="A32" s="134" t="s">
        <v>284</v>
      </c>
      <c r="B32" s="87" t="s">
        <v>285</v>
      </c>
      <c r="C32" s="129">
        <v>0.505</v>
      </c>
      <c r="D32" s="130">
        <v>9893723.80078125</v>
      </c>
      <c r="E32" s="130">
        <f t="shared" si="5"/>
        <v>11612722762.01568</v>
      </c>
      <c r="F32" s="131"/>
      <c r="G32" s="131"/>
      <c r="H32" s="138"/>
      <c r="I32" s="150"/>
      <c r="J32" s="117"/>
      <c r="K32" s="117"/>
      <c r="L32" s="117"/>
      <c r="M32" s="88"/>
      <c r="N32" s="88"/>
      <c r="O32" s="52"/>
      <c r="P32" s="52"/>
    </row>
    <row r="33" spans="1:18" x14ac:dyDescent="0.25">
      <c r="A33" s="134" t="s">
        <v>286</v>
      </c>
      <c r="B33" s="87" t="s">
        <v>287</v>
      </c>
      <c r="C33" s="129">
        <v>0.52700000000000002</v>
      </c>
      <c r="D33" s="130">
        <v>16977637.006944444</v>
      </c>
      <c r="E33" s="130">
        <f t="shared" si="5"/>
        <v>19095554875.595524</v>
      </c>
      <c r="F33" s="131"/>
      <c r="G33" s="131"/>
      <c r="H33" s="138"/>
      <c r="I33" s="150" t="s">
        <v>288</v>
      </c>
      <c r="J33" s="130">
        <f>AVERAGE(E33:E34)</f>
        <v>11355613072.306587</v>
      </c>
      <c r="K33" s="130"/>
      <c r="L33" s="133"/>
      <c r="M33" s="88"/>
      <c r="N33" s="88"/>
      <c r="O33" s="52"/>
      <c r="P33" s="52"/>
    </row>
    <row r="34" spans="1:18" ht="15.75" thickBot="1" x14ac:dyDescent="0.3">
      <c r="A34" s="135" t="s">
        <v>289</v>
      </c>
      <c r="B34" s="90" t="s">
        <v>290</v>
      </c>
      <c r="C34" s="136">
        <v>0.505</v>
      </c>
      <c r="D34" s="130">
        <v>3080453.535590278</v>
      </c>
      <c r="E34" s="130">
        <f t="shared" si="5"/>
        <v>3615671269.0176525</v>
      </c>
      <c r="F34" s="131"/>
      <c r="G34" s="131"/>
      <c r="H34" s="138"/>
      <c r="I34" s="150"/>
      <c r="J34" s="117"/>
      <c r="K34" s="117"/>
      <c r="L34" s="117"/>
      <c r="M34" s="88"/>
      <c r="N34" s="88"/>
      <c r="O34" s="52"/>
      <c r="P34" s="52"/>
    </row>
    <row r="35" spans="1:18" x14ac:dyDescent="0.25">
      <c r="A35" s="134" t="s">
        <v>291</v>
      </c>
      <c r="B35" s="95" t="s">
        <v>292</v>
      </c>
      <c r="C35" s="129">
        <v>0.505</v>
      </c>
      <c r="D35" s="130">
        <v>344842.05653211806</v>
      </c>
      <c r="E35" s="130">
        <f>D35*1.8375*100/C35/0.19</f>
        <v>660393203.62456167</v>
      </c>
      <c r="F35" s="131"/>
      <c r="G35" s="131"/>
      <c r="H35" s="138"/>
      <c r="I35" s="150" t="s">
        <v>293</v>
      </c>
      <c r="J35" s="130">
        <f>AVERAGE(E35:E37)</f>
        <v>2456992650.6566982</v>
      </c>
      <c r="K35" s="130"/>
      <c r="L35" s="133"/>
      <c r="M35" s="88"/>
      <c r="N35" s="88"/>
      <c r="O35" s="52"/>
      <c r="P35" s="52"/>
    </row>
    <row r="36" spans="1:18" x14ac:dyDescent="0.25">
      <c r="A36" s="134" t="s">
        <v>294</v>
      </c>
      <c r="B36" s="95" t="s">
        <v>295</v>
      </c>
      <c r="C36" s="129">
        <v>0.52400000000000002</v>
      </c>
      <c r="D36" s="130">
        <v>357262.31651475694</v>
      </c>
      <c r="E36" s="130">
        <f t="shared" ref="E36:E38" si="7">D36*1.8375*100/C36/0.19</f>
        <v>659370737.84237218</v>
      </c>
      <c r="F36" s="131"/>
      <c r="G36" s="131"/>
      <c r="H36" s="138"/>
      <c r="I36" s="150"/>
      <c r="J36" s="117"/>
      <c r="K36" s="117"/>
      <c r="L36" s="117"/>
      <c r="M36" s="88"/>
      <c r="N36" s="88"/>
      <c r="O36" s="52"/>
      <c r="P36" s="52"/>
    </row>
    <row r="37" spans="1:18" x14ac:dyDescent="0.25">
      <c r="A37" s="134" t="s">
        <v>296</v>
      </c>
      <c r="B37" s="95" t="s">
        <v>297</v>
      </c>
      <c r="C37" s="129">
        <v>0.51500000000000001</v>
      </c>
      <c r="D37" s="130">
        <v>3222374.3723958335</v>
      </c>
      <c r="E37" s="130">
        <f t="shared" si="7"/>
        <v>6051214010.5031614</v>
      </c>
      <c r="F37" s="131"/>
      <c r="G37" s="131"/>
      <c r="H37" s="138"/>
      <c r="I37" s="150"/>
      <c r="J37" s="117"/>
      <c r="K37" s="117"/>
      <c r="L37" s="117"/>
      <c r="M37" s="88"/>
      <c r="N37" s="88"/>
      <c r="O37" s="52"/>
      <c r="P37" s="52"/>
    </row>
    <row r="38" spans="1:18" x14ac:dyDescent="0.25">
      <c r="A38" s="134" t="s">
        <v>298</v>
      </c>
      <c r="B38" s="95" t="s">
        <v>299</v>
      </c>
      <c r="C38" s="129">
        <v>0.51700000000000002</v>
      </c>
      <c r="D38" s="130">
        <v>6247570.086805556</v>
      </c>
      <c r="E38" s="130">
        <f t="shared" si="7"/>
        <v>11686765788.969978</v>
      </c>
      <c r="F38" s="130">
        <v>6452896.1079640519</v>
      </c>
      <c r="G38" s="130">
        <f t="shared" ref="G38" si="8">F38/C38/0.19/2</f>
        <v>32845852.1223865</v>
      </c>
      <c r="H38" s="127">
        <f t="shared" si="4"/>
        <v>0.28105168457629709</v>
      </c>
      <c r="I38" s="127" t="s">
        <v>300</v>
      </c>
      <c r="J38" s="130">
        <f>AVERAGE(E38)</f>
        <v>11686765788.969978</v>
      </c>
      <c r="K38" s="130">
        <f>AVERAGE(G38)</f>
        <v>32845852.1223865</v>
      </c>
      <c r="L38" s="133">
        <f>AVERAGE(H38)</f>
        <v>0.28105168457629709</v>
      </c>
      <c r="M38" s="88"/>
      <c r="N38" s="88"/>
      <c r="O38" s="52"/>
      <c r="P38" s="52"/>
    </row>
    <row r="39" spans="1:18" x14ac:dyDescent="0.25">
      <c r="A39" s="104"/>
      <c r="B39" s="103"/>
      <c r="C39" s="104"/>
      <c r="D39" s="105"/>
      <c r="E39" s="96"/>
      <c r="F39" s="96"/>
      <c r="G39" s="96"/>
      <c r="H39" s="97"/>
    </row>
    <row r="40" spans="1:18" x14ac:dyDescent="0.25">
      <c r="A40" s="104"/>
      <c r="B40" s="103"/>
      <c r="C40" s="104"/>
      <c r="D40" s="105"/>
      <c r="E40" s="96"/>
      <c r="F40" s="96"/>
      <c r="G40" s="96"/>
      <c r="H40" s="97"/>
    </row>
    <row r="41" spans="1:18" x14ac:dyDescent="0.25">
      <c r="A41" s="104"/>
      <c r="B41" s="103"/>
      <c r="C41" s="104"/>
      <c r="D41" s="105"/>
      <c r="E41" s="96"/>
      <c r="F41" s="96"/>
      <c r="G41" s="96"/>
      <c r="H41" s="97"/>
    </row>
    <row r="42" spans="1:18" x14ac:dyDescent="0.25">
      <c r="A42" s="104"/>
      <c r="B42" s="103"/>
      <c r="C42" s="106"/>
      <c r="D42" s="105"/>
      <c r="E42" s="96"/>
      <c r="F42" s="96"/>
      <c r="G42" s="96"/>
      <c r="H42" s="97"/>
    </row>
    <row r="43" spans="1:18" x14ac:dyDescent="0.25">
      <c r="A43" s="104"/>
      <c r="B43" s="103"/>
      <c r="C43" s="106"/>
      <c r="D43" s="105"/>
      <c r="E43" s="96"/>
      <c r="F43" s="96"/>
      <c r="G43" s="96"/>
      <c r="H43" s="97"/>
    </row>
    <row r="44" spans="1:18" x14ac:dyDescent="0.25">
      <c r="A44" s="104"/>
      <c r="B44" s="103"/>
      <c r="C44" s="103"/>
      <c r="D44" s="105"/>
      <c r="E44" s="96"/>
      <c r="F44" s="96"/>
      <c r="G44" s="96"/>
      <c r="H44" s="97"/>
      <c r="M44" s="88"/>
      <c r="N44" s="88"/>
      <c r="O44" s="88"/>
      <c r="P44" s="88"/>
      <c r="Q44" s="88"/>
      <c r="R44" s="89"/>
    </row>
    <row r="45" spans="1:18" x14ac:dyDescent="0.25">
      <c r="A45" s="104"/>
      <c r="B45" s="103"/>
      <c r="C45" s="103"/>
      <c r="D45" s="105"/>
      <c r="E45" s="96"/>
      <c r="F45" s="96"/>
      <c r="G45" s="96"/>
      <c r="H45" s="97"/>
      <c r="M45" s="88"/>
      <c r="N45" s="88"/>
      <c r="O45" s="88"/>
      <c r="P45" s="88"/>
      <c r="Q45" s="88"/>
      <c r="R45" s="89"/>
    </row>
    <row r="46" spans="1:18" x14ac:dyDescent="0.25">
      <c r="A46" s="104"/>
      <c r="B46" s="103"/>
      <c r="C46" s="103"/>
      <c r="D46" s="105"/>
      <c r="E46" s="96"/>
      <c r="F46" s="96"/>
      <c r="G46" s="96"/>
      <c r="H46" s="97"/>
      <c r="M46" s="88"/>
      <c r="N46" s="88"/>
      <c r="O46" s="88"/>
      <c r="P46" s="88"/>
      <c r="Q46" s="88"/>
      <c r="R46" s="89"/>
    </row>
    <row r="47" spans="1:18" x14ac:dyDescent="0.25">
      <c r="A47" s="104"/>
      <c r="B47" s="103"/>
      <c r="C47" s="103"/>
      <c r="D47" s="105"/>
      <c r="E47" s="96"/>
      <c r="F47" s="96"/>
      <c r="G47" s="96"/>
      <c r="H47" s="97"/>
      <c r="M47" s="88"/>
      <c r="N47" s="88"/>
      <c r="O47" s="88"/>
      <c r="P47" s="88"/>
      <c r="Q47" s="88"/>
      <c r="R47" s="89"/>
    </row>
    <row r="48" spans="1:18" x14ac:dyDescent="0.25">
      <c r="A48" s="101"/>
      <c r="B48" s="101"/>
      <c r="C48" s="101"/>
      <c r="D48" s="107"/>
    </row>
    <row r="49" spans="1:4" x14ac:dyDescent="0.25">
      <c r="A49" s="101"/>
      <c r="B49" s="101"/>
      <c r="C49" s="101"/>
      <c r="D49" s="107"/>
    </row>
  </sheetData>
  <mergeCells count="9">
    <mergeCell ref="I27:I32"/>
    <mergeCell ref="I33:I34"/>
    <mergeCell ref="I35:I37"/>
    <mergeCell ref="D1:E1"/>
    <mergeCell ref="F1:G1"/>
    <mergeCell ref="I3:I8"/>
    <mergeCell ref="I9:I14"/>
    <mergeCell ref="I15:I22"/>
    <mergeCell ref="I23:I2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8"/>
  <sheetViews>
    <sheetView zoomScale="70" zoomScaleNormal="70" workbookViewId="0">
      <selection activeCell="D1" sqref="A1:XFD1048576"/>
    </sheetView>
  </sheetViews>
  <sheetFormatPr baseColWidth="10" defaultColWidth="11.5703125" defaultRowHeight="14.25" x14ac:dyDescent="0.2"/>
  <cols>
    <col min="1" max="1" width="11.7109375" style="117" bestFit="1" customWidth="1"/>
    <col min="2" max="2" width="9.28515625" style="117" bestFit="1" customWidth="1"/>
    <col min="3" max="3" width="16.85546875" style="117" bestFit="1" customWidth="1"/>
    <col min="4" max="4" width="22.85546875" style="117" bestFit="1" customWidth="1"/>
    <col min="5" max="5" width="19.140625" style="117" bestFit="1" customWidth="1"/>
    <col min="6" max="6" width="21.5703125" style="117" bestFit="1" customWidth="1"/>
    <col min="7" max="7" width="31.7109375" style="117" bestFit="1" customWidth="1"/>
    <col min="8" max="8" width="10.7109375" style="117" bestFit="1" customWidth="1"/>
    <col min="9" max="15" width="11.140625" style="117" bestFit="1" customWidth="1"/>
    <col min="16" max="16" width="11.42578125" style="117" bestFit="1" customWidth="1"/>
    <col min="17" max="17" width="12" style="117" bestFit="1" customWidth="1"/>
    <col min="18" max="18" width="11.5703125" style="117"/>
    <col min="19" max="26" width="12" style="117" bestFit="1" customWidth="1"/>
    <col min="27" max="27" width="12.42578125" style="117" bestFit="1" customWidth="1"/>
    <col min="28" max="28" width="12" style="117" bestFit="1" customWidth="1"/>
    <col min="29" max="37" width="12.42578125" style="117" bestFit="1" customWidth="1"/>
    <col min="38" max="38" width="12" style="117" bestFit="1" customWidth="1"/>
    <col min="39" max="47" width="12.42578125" style="117" bestFit="1" customWidth="1"/>
    <col min="48" max="48" width="12" style="117" bestFit="1" customWidth="1"/>
    <col min="49" max="57" width="12.42578125" style="117" bestFit="1" customWidth="1"/>
    <col min="58" max="58" width="12" style="117" bestFit="1" customWidth="1"/>
    <col min="59" max="60" width="12.42578125" style="117" bestFit="1" customWidth="1"/>
    <col min="61" max="16384" width="11.5703125" style="117"/>
  </cols>
  <sheetData>
    <row r="1" spans="1:60" x14ac:dyDescent="0.2">
      <c r="H1" s="152" t="s">
        <v>223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 t="s">
        <v>229</v>
      </c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 t="s">
        <v>226</v>
      </c>
      <c r="AX1" s="152"/>
      <c r="AY1" s="152"/>
      <c r="AZ1" s="152"/>
      <c r="BA1" s="152"/>
      <c r="BB1" s="152"/>
      <c r="BC1" s="152"/>
      <c r="BD1" s="152"/>
      <c r="BE1" s="152" t="s">
        <v>229</v>
      </c>
      <c r="BF1" s="152"/>
      <c r="BG1" s="152"/>
      <c r="BH1" s="152"/>
    </row>
    <row r="2" spans="1:60" x14ac:dyDescent="0.2">
      <c r="G2" s="117" t="s">
        <v>207</v>
      </c>
      <c r="H2" s="117" t="s">
        <v>223</v>
      </c>
      <c r="I2" s="117" t="s">
        <v>223</v>
      </c>
      <c r="J2" s="117" t="s">
        <v>223</v>
      </c>
      <c r="K2" s="117" t="s">
        <v>223</v>
      </c>
      <c r="L2" s="117" t="s">
        <v>223</v>
      </c>
      <c r="M2" s="117" t="s">
        <v>223</v>
      </c>
      <c r="N2" s="117" t="s">
        <v>223</v>
      </c>
      <c r="O2" s="117" t="s">
        <v>223</v>
      </c>
      <c r="P2" s="117" t="s">
        <v>223</v>
      </c>
      <c r="Q2" s="117" t="s">
        <v>223</v>
      </c>
      <c r="R2" s="117" t="s">
        <v>223</v>
      </c>
      <c r="S2" s="117" t="s">
        <v>223</v>
      </c>
      <c r="T2" s="117" t="s">
        <v>223</v>
      </c>
      <c r="U2" s="117" t="s">
        <v>223</v>
      </c>
      <c r="V2" s="117" t="s">
        <v>223</v>
      </c>
      <c r="W2" s="117" t="s">
        <v>223</v>
      </c>
      <c r="X2" s="117" t="s">
        <v>223</v>
      </c>
      <c r="Y2" s="117" t="s">
        <v>223</v>
      </c>
      <c r="Z2" s="117" t="s">
        <v>223</v>
      </c>
      <c r="AA2" s="117" t="s">
        <v>223</v>
      </c>
      <c r="AB2" s="117" t="s">
        <v>223</v>
      </c>
      <c r="AC2" s="117" t="s">
        <v>223</v>
      </c>
      <c r="AD2" s="117" t="s">
        <v>223</v>
      </c>
      <c r="AE2" s="117" t="s">
        <v>223</v>
      </c>
      <c r="AF2" s="117" t="s">
        <v>223</v>
      </c>
      <c r="AG2" s="117" t="s">
        <v>223</v>
      </c>
      <c r="AH2" s="117" t="s">
        <v>223</v>
      </c>
      <c r="AI2" s="117" t="s">
        <v>223</v>
      </c>
      <c r="AJ2" s="117" t="s">
        <v>223</v>
      </c>
      <c r="AK2" s="117" t="s">
        <v>229</v>
      </c>
      <c r="AL2" s="117" t="s">
        <v>229</v>
      </c>
      <c r="AM2" s="117" t="s">
        <v>229</v>
      </c>
      <c r="AN2" s="117" t="s">
        <v>229</v>
      </c>
      <c r="AO2" s="117" t="s">
        <v>229</v>
      </c>
      <c r="AP2" s="117" t="s">
        <v>229</v>
      </c>
      <c r="AQ2" s="117" t="s">
        <v>229</v>
      </c>
      <c r="AR2" s="117" t="s">
        <v>229</v>
      </c>
      <c r="AS2" s="117" t="s">
        <v>229</v>
      </c>
      <c r="AT2" s="117" t="s">
        <v>229</v>
      </c>
      <c r="AU2" s="117" t="s">
        <v>229</v>
      </c>
      <c r="AV2" s="117" t="s">
        <v>229</v>
      </c>
      <c r="AW2" s="117" t="s">
        <v>226</v>
      </c>
      <c r="AX2" s="117" t="s">
        <v>226</v>
      </c>
      <c r="AY2" s="117" t="s">
        <v>226</v>
      </c>
      <c r="AZ2" s="117" t="s">
        <v>226</v>
      </c>
      <c r="BA2" s="117" t="s">
        <v>226</v>
      </c>
      <c r="BB2" s="117" t="s">
        <v>226</v>
      </c>
      <c r="BC2" s="117" t="s">
        <v>226</v>
      </c>
      <c r="BD2" s="117" t="s">
        <v>226</v>
      </c>
      <c r="BE2" s="117" t="s">
        <v>229</v>
      </c>
      <c r="BF2" s="117" t="s">
        <v>229</v>
      </c>
      <c r="BG2" s="117" t="s">
        <v>229</v>
      </c>
      <c r="BH2" s="117" t="s">
        <v>229</v>
      </c>
    </row>
    <row r="3" spans="1:60" x14ac:dyDescent="0.2">
      <c r="G3" s="117" t="s">
        <v>142</v>
      </c>
      <c r="H3" s="117" t="s">
        <v>143</v>
      </c>
      <c r="I3" s="117" t="s">
        <v>143</v>
      </c>
      <c r="J3" s="117" t="s">
        <v>143</v>
      </c>
      <c r="K3" s="117" t="s">
        <v>143</v>
      </c>
      <c r="L3" s="117" t="s">
        <v>143</v>
      </c>
      <c r="M3" s="117" t="s">
        <v>143</v>
      </c>
      <c r="N3" s="117" t="s">
        <v>143</v>
      </c>
      <c r="O3" s="117" t="s">
        <v>143</v>
      </c>
      <c r="P3" s="117" t="s">
        <v>143</v>
      </c>
      <c r="Q3" s="117" t="s">
        <v>143</v>
      </c>
      <c r="R3" s="117" t="s">
        <v>143</v>
      </c>
      <c r="S3" s="117" t="s">
        <v>143</v>
      </c>
      <c r="T3" s="117" t="s">
        <v>143</v>
      </c>
      <c r="U3" s="117" t="s">
        <v>143</v>
      </c>
      <c r="V3" s="117" t="s">
        <v>144</v>
      </c>
      <c r="W3" s="117" t="s">
        <v>144</v>
      </c>
      <c r="X3" s="117" t="s">
        <v>144</v>
      </c>
      <c r="Y3" s="117" t="s">
        <v>145</v>
      </c>
      <c r="Z3" s="117" t="s">
        <v>145</v>
      </c>
      <c r="AA3" s="117" t="s">
        <v>145</v>
      </c>
      <c r="AB3" s="117" t="s">
        <v>145</v>
      </c>
      <c r="AC3" s="117" t="s">
        <v>145</v>
      </c>
      <c r="AD3" s="117" t="s">
        <v>145</v>
      </c>
      <c r="AE3" s="117" t="s">
        <v>145</v>
      </c>
      <c r="AF3" s="117" t="s">
        <v>145</v>
      </c>
      <c r="AG3" s="117" t="s">
        <v>145</v>
      </c>
      <c r="AH3" s="117" t="s">
        <v>145</v>
      </c>
      <c r="AI3" s="117" t="s">
        <v>145</v>
      </c>
      <c r="AJ3" s="117" t="s">
        <v>145</v>
      </c>
      <c r="AK3" s="117" t="s">
        <v>148</v>
      </c>
      <c r="AL3" s="117" t="s">
        <v>148</v>
      </c>
      <c r="AM3" s="117" t="s">
        <v>148</v>
      </c>
      <c r="AN3" s="117" t="s">
        <v>148</v>
      </c>
      <c r="AO3" s="117" t="s">
        <v>148</v>
      </c>
      <c r="AP3" s="117" t="s">
        <v>148</v>
      </c>
      <c r="AQ3" s="117" t="s">
        <v>148</v>
      </c>
      <c r="AR3" s="117" t="s">
        <v>148</v>
      </c>
      <c r="AS3" s="117" t="s">
        <v>148</v>
      </c>
      <c r="AT3" s="117" t="s">
        <v>148</v>
      </c>
      <c r="AU3" s="117" t="s">
        <v>148</v>
      </c>
      <c r="AV3" s="117" t="s">
        <v>148</v>
      </c>
      <c r="AW3" s="117" t="s">
        <v>147</v>
      </c>
      <c r="AX3" s="117" t="s">
        <v>147</v>
      </c>
      <c r="AY3" s="117" t="s">
        <v>147</v>
      </c>
      <c r="AZ3" s="117" t="s">
        <v>147</v>
      </c>
      <c r="BA3" s="117" t="s">
        <v>147</v>
      </c>
      <c r="BB3" s="117" t="s">
        <v>147</v>
      </c>
      <c r="BC3" s="117" t="s">
        <v>147</v>
      </c>
      <c r="BD3" s="117" t="s">
        <v>147</v>
      </c>
      <c r="BE3" s="117" t="s">
        <v>149</v>
      </c>
      <c r="BF3" s="117" t="s">
        <v>149</v>
      </c>
      <c r="BG3" s="117" t="s">
        <v>149</v>
      </c>
      <c r="BH3" s="117" t="s">
        <v>149</v>
      </c>
    </row>
    <row r="4" spans="1:60" x14ac:dyDescent="0.2">
      <c r="G4" s="117" t="s">
        <v>726</v>
      </c>
      <c r="H4" s="117" t="s">
        <v>727</v>
      </c>
      <c r="I4" s="117" t="s">
        <v>727</v>
      </c>
      <c r="J4" s="117" t="s">
        <v>727</v>
      </c>
      <c r="K4" s="117" t="s">
        <v>727</v>
      </c>
      <c r="L4" s="117" t="s">
        <v>727</v>
      </c>
      <c r="M4" s="117" t="s">
        <v>727</v>
      </c>
      <c r="N4" s="117" t="s">
        <v>727</v>
      </c>
      <c r="O4" s="117" t="s">
        <v>727</v>
      </c>
      <c r="P4" s="117" t="s">
        <v>728</v>
      </c>
      <c r="Q4" s="117" t="s">
        <v>728</v>
      </c>
      <c r="R4" s="117" t="s">
        <v>728</v>
      </c>
      <c r="S4" s="117" t="s">
        <v>728</v>
      </c>
      <c r="T4" s="117" t="s">
        <v>728</v>
      </c>
      <c r="U4" s="117" t="s">
        <v>728</v>
      </c>
      <c r="V4" s="117" t="s">
        <v>727</v>
      </c>
      <c r="W4" s="117" t="s">
        <v>727</v>
      </c>
      <c r="X4" s="117" t="s">
        <v>727</v>
      </c>
      <c r="Y4" s="117" t="s">
        <v>727</v>
      </c>
      <c r="Z4" s="117" t="s">
        <v>727</v>
      </c>
      <c r="AA4" s="117" t="s">
        <v>727</v>
      </c>
      <c r="AB4" s="117" t="s">
        <v>727</v>
      </c>
      <c r="AC4" s="117" t="s">
        <v>727</v>
      </c>
      <c r="AD4" s="117" t="s">
        <v>727</v>
      </c>
      <c r="AE4" s="117" t="s">
        <v>728</v>
      </c>
      <c r="AF4" s="117" t="s">
        <v>728</v>
      </c>
      <c r="AG4" s="117" t="s">
        <v>728</v>
      </c>
      <c r="AH4" s="117" t="s">
        <v>728</v>
      </c>
      <c r="AI4" s="117" t="s">
        <v>728</v>
      </c>
      <c r="AJ4" s="117" t="s">
        <v>728</v>
      </c>
      <c r="AK4" s="117" t="s">
        <v>727</v>
      </c>
      <c r="AL4" s="117" t="s">
        <v>727</v>
      </c>
      <c r="AM4" s="117" t="s">
        <v>727</v>
      </c>
      <c r="AN4" s="117" t="s">
        <v>727</v>
      </c>
      <c r="AO4" s="117" t="s">
        <v>727</v>
      </c>
      <c r="AP4" s="117" t="s">
        <v>727</v>
      </c>
      <c r="AQ4" s="117" t="s">
        <v>727</v>
      </c>
      <c r="AR4" s="117" t="s">
        <v>727</v>
      </c>
      <c r="AS4" s="117" t="s">
        <v>728</v>
      </c>
      <c r="AT4" s="117" t="s">
        <v>728</v>
      </c>
      <c r="AU4" s="117" t="s">
        <v>728</v>
      </c>
      <c r="AV4" s="117" t="s">
        <v>728</v>
      </c>
      <c r="AW4" s="117" t="s">
        <v>727</v>
      </c>
      <c r="AX4" s="117" t="s">
        <v>727</v>
      </c>
      <c r="AY4" s="117" t="s">
        <v>727</v>
      </c>
      <c r="AZ4" s="117" t="s">
        <v>727</v>
      </c>
      <c r="BA4" s="117" t="s">
        <v>727</v>
      </c>
      <c r="BB4" s="117" t="s">
        <v>727</v>
      </c>
      <c r="BC4" s="117" t="s">
        <v>728</v>
      </c>
      <c r="BD4" s="117" t="s">
        <v>728</v>
      </c>
      <c r="BE4" s="117" t="s">
        <v>728</v>
      </c>
      <c r="BF4" s="117" t="s">
        <v>728</v>
      </c>
      <c r="BG4" s="117" t="s">
        <v>728</v>
      </c>
      <c r="BH4" s="117" t="s">
        <v>727</v>
      </c>
    </row>
    <row r="5" spans="1:60" x14ac:dyDescent="0.2">
      <c r="G5" s="117" t="s">
        <v>724</v>
      </c>
      <c r="H5" s="117">
        <v>5</v>
      </c>
      <c r="I5" s="117">
        <v>9</v>
      </c>
      <c r="J5" s="117">
        <v>6</v>
      </c>
      <c r="K5" s="117">
        <v>12</v>
      </c>
      <c r="L5" s="117">
        <v>6</v>
      </c>
      <c r="M5" s="117">
        <v>12</v>
      </c>
      <c r="N5" s="117">
        <v>6</v>
      </c>
      <c r="O5" s="117">
        <v>12</v>
      </c>
      <c r="P5" s="117">
        <v>4</v>
      </c>
      <c r="Q5" s="117">
        <v>8</v>
      </c>
      <c r="R5" s="117">
        <v>6</v>
      </c>
      <c r="S5" s="117">
        <v>12</v>
      </c>
      <c r="T5" s="117">
        <v>4</v>
      </c>
      <c r="U5" s="117">
        <v>8</v>
      </c>
      <c r="V5" s="117">
        <v>5</v>
      </c>
      <c r="W5" s="117">
        <v>15</v>
      </c>
      <c r="X5" s="117">
        <v>15</v>
      </c>
      <c r="Y5" s="117">
        <v>6</v>
      </c>
      <c r="Z5" s="117">
        <v>12</v>
      </c>
      <c r="AA5" s="117">
        <v>6</v>
      </c>
      <c r="AB5" s="117">
        <v>12</v>
      </c>
      <c r="AC5" s="117">
        <v>6</v>
      </c>
      <c r="AD5" s="117">
        <v>12</v>
      </c>
      <c r="AE5" s="117">
        <v>6</v>
      </c>
      <c r="AF5" s="117">
        <v>12</v>
      </c>
      <c r="AG5" s="117">
        <v>6</v>
      </c>
      <c r="AH5" s="117">
        <v>12</v>
      </c>
      <c r="AI5" s="117">
        <v>6</v>
      </c>
      <c r="AJ5" s="117">
        <v>12</v>
      </c>
      <c r="AK5" s="117">
        <v>5</v>
      </c>
      <c r="AL5" s="117">
        <v>10</v>
      </c>
      <c r="AM5" s="117">
        <v>15</v>
      </c>
      <c r="AN5" s="117">
        <v>20</v>
      </c>
      <c r="AO5" s="117">
        <v>5</v>
      </c>
      <c r="AP5" s="117">
        <v>10</v>
      </c>
      <c r="AQ5" s="117">
        <v>15</v>
      </c>
      <c r="AR5" s="117">
        <v>20</v>
      </c>
      <c r="AS5" s="117">
        <v>5</v>
      </c>
      <c r="AT5" s="117">
        <v>10</v>
      </c>
      <c r="AU5" s="117">
        <v>15</v>
      </c>
      <c r="AV5" s="117">
        <v>15</v>
      </c>
      <c r="AW5" s="117">
        <v>5</v>
      </c>
      <c r="AX5" s="117">
        <v>15</v>
      </c>
      <c r="AY5" s="117">
        <v>5</v>
      </c>
      <c r="AZ5" s="117">
        <v>12</v>
      </c>
      <c r="BA5" s="117">
        <v>5</v>
      </c>
      <c r="BB5" s="117">
        <v>15</v>
      </c>
      <c r="BC5" s="117">
        <v>5</v>
      </c>
      <c r="BD5" s="117">
        <v>13</v>
      </c>
      <c r="BE5" s="117">
        <v>40</v>
      </c>
      <c r="BF5" s="117">
        <v>80</v>
      </c>
      <c r="BG5" s="117">
        <v>60</v>
      </c>
      <c r="BH5" s="117">
        <v>80</v>
      </c>
    </row>
    <row r="6" spans="1:60" x14ac:dyDescent="0.2">
      <c r="G6" s="117" t="s">
        <v>725</v>
      </c>
      <c r="H6" s="117">
        <v>7425</v>
      </c>
      <c r="I6" s="117">
        <v>7426</v>
      </c>
      <c r="J6" s="117">
        <v>7427</v>
      </c>
      <c r="K6" s="117">
        <v>7428</v>
      </c>
      <c r="L6" s="117">
        <v>7429</v>
      </c>
      <c r="M6" s="117">
        <v>7430</v>
      </c>
      <c r="N6" s="117">
        <v>7431</v>
      </c>
      <c r="O6" s="117">
        <v>7432</v>
      </c>
      <c r="P6" s="117">
        <v>7433</v>
      </c>
      <c r="Q6" s="117">
        <v>7434</v>
      </c>
      <c r="R6" s="117">
        <v>7435</v>
      </c>
      <c r="S6" s="117">
        <v>7436</v>
      </c>
      <c r="T6" s="117">
        <v>7437</v>
      </c>
      <c r="U6" s="117">
        <v>7438</v>
      </c>
      <c r="V6" s="117">
        <v>7439</v>
      </c>
      <c r="W6" s="117">
        <v>7440</v>
      </c>
      <c r="X6" s="117">
        <v>7441</v>
      </c>
      <c r="Y6" s="117">
        <v>7444</v>
      </c>
      <c r="Z6" s="117">
        <v>7445</v>
      </c>
      <c r="AA6" s="117">
        <v>7446</v>
      </c>
      <c r="AB6" s="117">
        <v>7447</v>
      </c>
      <c r="AC6" s="117">
        <v>7448</v>
      </c>
      <c r="AD6" s="117">
        <v>7449</v>
      </c>
      <c r="AE6" s="117">
        <v>7450</v>
      </c>
      <c r="AF6" s="117">
        <v>7451</v>
      </c>
      <c r="AG6" s="117">
        <v>7452</v>
      </c>
      <c r="AH6" s="117">
        <v>7453</v>
      </c>
      <c r="AI6" s="117">
        <v>7454</v>
      </c>
      <c r="AJ6" s="117">
        <v>7455</v>
      </c>
      <c r="AK6" s="117">
        <v>7457</v>
      </c>
      <c r="AL6" s="117">
        <v>7458</v>
      </c>
      <c r="AM6" s="117">
        <v>7459</v>
      </c>
      <c r="AN6" s="117">
        <v>7460</v>
      </c>
      <c r="AO6" s="117">
        <v>7461</v>
      </c>
      <c r="AP6" s="117">
        <v>7462</v>
      </c>
      <c r="AQ6" s="117">
        <v>7463</v>
      </c>
      <c r="AR6" s="117">
        <v>7464</v>
      </c>
      <c r="AS6" s="117">
        <v>7465</v>
      </c>
      <c r="AT6" s="117">
        <v>7466</v>
      </c>
      <c r="AU6" s="117">
        <v>7467</v>
      </c>
      <c r="AV6" s="117">
        <v>7468</v>
      </c>
      <c r="AW6" s="117">
        <v>7469</v>
      </c>
      <c r="AX6" s="117">
        <v>7470</v>
      </c>
      <c r="AY6" s="117">
        <v>7471</v>
      </c>
      <c r="AZ6" s="117">
        <v>7472</v>
      </c>
      <c r="BA6" s="117">
        <v>7473</v>
      </c>
      <c r="BB6" s="117">
        <v>7474</v>
      </c>
      <c r="BC6" s="117">
        <v>7475</v>
      </c>
      <c r="BD6" s="117">
        <v>7476</v>
      </c>
      <c r="BE6" s="117">
        <v>7481</v>
      </c>
      <c r="BF6" s="117">
        <v>7482</v>
      </c>
      <c r="BG6" s="117">
        <v>7483</v>
      </c>
      <c r="BH6" s="117">
        <v>7484</v>
      </c>
    </row>
    <row r="7" spans="1:60" x14ac:dyDescent="0.2">
      <c r="A7" s="117" t="s">
        <v>301</v>
      </c>
      <c r="B7" s="117" t="s">
        <v>302</v>
      </c>
      <c r="C7" s="117" t="s">
        <v>303</v>
      </c>
      <c r="D7" s="117" t="s">
        <v>304</v>
      </c>
      <c r="E7" s="117" t="s">
        <v>305</v>
      </c>
      <c r="F7" s="117" t="s">
        <v>306</v>
      </c>
      <c r="G7" s="117" t="s">
        <v>307</v>
      </c>
      <c r="H7" s="117" t="s">
        <v>308</v>
      </c>
      <c r="I7" s="117" t="s">
        <v>309</v>
      </c>
      <c r="J7" s="117" t="s">
        <v>310</v>
      </c>
      <c r="K7" s="117" t="s">
        <v>311</v>
      </c>
      <c r="L7" s="117" t="s">
        <v>312</v>
      </c>
      <c r="M7" s="117" t="s">
        <v>313</v>
      </c>
      <c r="N7" s="117" t="s">
        <v>314</v>
      </c>
      <c r="O7" s="117" t="s">
        <v>315</v>
      </c>
      <c r="P7" s="117" t="s">
        <v>316</v>
      </c>
      <c r="Q7" s="117" t="s">
        <v>317</v>
      </c>
      <c r="R7" s="117" t="s">
        <v>318</v>
      </c>
      <c r="S7" s="117" t="s">
        <v>319</v>
      </c>
      <c r="T7" s="117" t="s">
        <v>320</v>
      </c>
      <c r="U7" s="117" t="s">
        <v>321</v>
      </c>
      <c r="V7" s="117" t="s">
        <v>322</v>
      </c>
      <c r="W7" s="117" t="s">
        <v>323</v>
      </c>
      <c r="X7" s="117" t="s">
        <v>324</v>
      </c>
      <c r="Y7" s="117" t="s">
        <v>325</v>
      </c>
      <c r="Z7" s="117" t="s">
        <v>326</v>
      </c>
      <c r="AA7" s="117" t="s">
        <v>327</v>
      </c>
      <c r="AB7" s="117" t="s">
        <v>328</v>
      </c>
      <c r="AC7" s="117" t="s">
        <v>329</v>
      </c>
      <c r="AD7" s="117" t="s">
        <v>330</v>
      </c>
      <c r="AE7" s="117" t="s">
        <v>331</v>
      </c>
      <c r="AF7" s="117" t="s">
        <v>332</v>
      </c>
      <c r="AG7" s="117" t="s">
        <v>333</v>
      </c>
      <c r="AH7" s="117" t="s">
        <v>334</v>
      </c>
      <c r="AI7" s="117" t="s">
        <v>335</v>
      </c>
      <c r="AJ7" s="117" t="s">
        <v>336</v>
      </c>
      <c r="AK7" s="117" t="s">
        <v>337</v>
      </c>
      <c r="AL7" s="117" t="s">
        <v>338</v>
      </c>
      <c r="AM7" s="117" t="s">
        <v>339</v>
      </c>
      <c r="AN7" s="117" t="s">
        <v>340</v>
      </c>
      <c r="AO7" s="117" t="s">
        <v>341</v>
      </c>
      <c r="AP7" s="117" t="s">
        <v>342</v>
      </c>
      <c r="AQ7" s="117" t="s">
        <v>343</v>
      </c>
      <c r="AR7" s="117" t="s">
        <v>344</v>
      </c>
      <c r="AS7" s="117" t="s">
        <v>345</v>
      </c>
      <c r="AT7" s="117" t="s">
        <v>346</v>
      </c>
      <c r="AU7" s="117" t="s">
        <v>347</v>
      </c>
      <c r="AV7" s="117" t="s">
        <v>348</v>
      </c>
      <c r="AW7" s="117" t="s">
        <v>349</v>
      </c>
      <c r="AX7" s="117" t="s">
        <v>350</v>
      </c>
      <c r="AY7" s="117" t="s">
        <v>351</v>
      </c>
      <c r="AZ7" s="117" t="s">
        <v>352</v>
      </c>
      <c r="BA7" s="117" t="s">
        <v>353</v>
      </c>
      <c r="BB7" s="117" t="s">
        <v>354</v>
      </c>
      <c r="BC7" s="117" t="s">
        <v>355</v>
      </c>
      <c r="BD7" s="117" t="s">
        <v>356</v>
      </c>
      <c r="BE7" s="117" t="s">
        <v>357</v>
      </c>
      <c r="BF7" s="117" t="s">
        <v>358</v>
      </c>
      <c r="BG7" s="117" t="s">
        <v>359</v>
      </c>
      <c r="BH7" s="117" t="s">
        <v>360</v>
      </c>
    </row>
    <row r="8" spans="1:60" x14ac:dyDescent="0.2">
      <c r="A8" s="117" t="s">
        <v>361</v>
      </c>
      <c r="B8" s="117" t="s">
        <v>362</v>
      </c>
      <c r="C8" s="117" t="s">
        <v>363</v>
      </c>
      <c r="D8" s="117" t="s">
        <v>364</v>
      </c>
      <c r="E8" s="117" t="s">
        <v>365</v>
      </c>
      <c r="F8" s="117" t="s">
        <v>366</v>
      </c>
      <c r="G8" s="117" t="s">
        <v>367</v>
      </c>
      <c r="H8" s="117">
        <v>11</v>
      </c>
      <c r="I8" s="117">
        <v>75</v>
      </c>
      <c r="J8" s="117">
        <v>1</v>
      </c>
      <c r="K8" s="117">
        <v>2</v>
      </c>
      <c r="L8" s="117">
        <v>15</v>
      </c>
      <c r="M8" s="117">
        <v>7</v>
      </c>
      <c r="N8" s="117">
        <v>2</v>
      </c>
      <c r="O8" s="117">
        <v>4</v>
      </c>
      <c r="P8" s="117">
        <v>0</v>
      </c>
      <c r="Q8" s="117">
        <v>1</v>
      </c>
      <c r="R8" s="117">
        <v>2</v>
      </c>
      <c r="S8" s="117">
        <v>15</v>
      </c>
      <c r="T8" s="117">
        <v>3</v>
      </c>
      <c r="U8" s="117">
        <v>2</v>
      </c>
      <c r="V8" s="117">
        <v>3</v>
      </c>
      <c r="W8" s="117">
        <v>19</v>
      </c>
      <c r="X8" s="117">
        <v>2</v>
      </c>
      <c r="Y8" s="117">
        <v>2</v>
      </c>
      <c r="Z8" s="117">
        <v>7</v>
      </c>
      <c r="AA8" s="117">
        <v>1</v>
      </c>
      <c r="AB8" s="117">
        <v>36</v>
      </c>
      <c r="AC8" s="117">
        <v>4</v>
      </c>
      <c r="AD8" s="117">
        <v>4</v>
      </c>
      <c r="AE8" s="117">
        <v>0</v>
      </c>
      <c r="AF8" s="117">
        <v>0</v>
      </c>
      <c r="AG8" s="117">
        <v>1</v>
      </c>
      <c r="AH8" s="117">
        <v>0</v>
      </c>
      <c r="AI8" s="117">
        <v>0</v>
      </c>
      <c r="AJ8" s="117">
        <v>3</v>
      </c>
      <c r="AK8" s="117">
        <v>13</v>
      </c>
      <c r="AL8" s="117">
        <v>50</v>
      </c>
      <c r="AM8" s="117">
        <v>47</v>
      </c>
      <c r="AN8" s="117">
        <v>1</v>
      </c>
      <c r="AO8" s="117">
        <v>1052</v>
      </c>
      <c r="AP8" s="117">
        <v>913</v>
      </c>
      <c r="AQ8" s="117">
        <v>377</v>
      </c>
      <c r="AR8" s="117">
        <v>276</v>
      </c>
      <c r="AS8" s="117">
        <v>84</v>
      </c>
      <c r="AT8" s="117">
        <v>61</v>
      </c>
      <c r="AU8" s="117">
        <v>4</v>
      </c>
      <c r="AV8" s="117">
        <v>5997</v>
      </c>
      <c r="AW8" s="117">
        <v>110</v>
      </c>
      <c r="AX8" s="117">
        <v>185</v>
      </c>
      <c r="AY8" s="117">
        <v>148</v>
      </c>
      <c r="AZ8" s="117">
        <v>52</v>
      </c>
      <c r="BA8" s="117">
        <v>115</v>
      </c>
      <c r="BB8" s="117">
        <v>67</v>
      </c>
      <c r="BC8" s="117">
        <v>1</v>
      </c>
      <c r="BD8" s="117">
        <v>35</v>
      </c>
      <c r="BE8" s="117">
        <v>6</v>
      </c>
      <c r="BF8" s="117">
        <v>3</v>
      </c>
      <c r="BG8" s="117">
        <v>228</v>
      </c>
      <c r="BH8" s="117">
        <v>15</v>
      </c>
    </row>
    <row r="9" spans="1:60" x14ac:dyDescent="0.2">
      <c r="A9" s="117" t="s">
        <v>368</v>
      </c>
      <c r="B9" s="117" t="s">
        <v>362</v>
      </c>
      <c r="C9" s="117" t="s">
        <v>363</v>
      </c>
      <c r="D9" s="117" t="s">
        <v>369</v>
      </c>
      <c r="E9" s="117" t="s">
        <v>370</v>
      </c>
      <c r="F9" s="117" t="s">
        <v>371</v>
      </c>
      <c r="G9" s="117" t="s">
        <v>372</v>
      </c>
      <c r="H9" s="117">
        <v>0</v>
      </c>
      <c r="I9" s="117">
        <v>0</v>
      </c>
      <c r="J9" s="117">
        <v>0</v>
      </c>
      <c r="K9" s="117">
        <v>0</v>
      </c>
      <c r="L9" s="117">
        <v>1</v>
      </c>
      <c r="M9" s="117">
        <v>0</v>
      </c>
      <c r="N9" s="117">
        <v>0</v>
      </c>
      <c r="O9" s="117">
        <v>0</v>
      </c>
      <c r="P9" s="117">
        <v>0</v>
      </c>
      <c r="Q9" s="117">
        <v>0</v>
      </c>
      <c r="R9" s="117">
        <v>0</v>
      </c>
      <c r="S9" s="117">
        <v>0</v>
      </c>
      <c r="T9" s="117">
        <v>0</v>
      </c>
      <c r="U9" s="117">
        <v>0</v>
      </c>
      <c r="V9" s="117">
        <v>0</v>
      </c>
      <c r="W9" s="117">
        <v>0</v>
      </c>
      <c r="X9" s="117">
        <v>0</v>
      </c>
      <c r="Y9" s="117">
        <v>0</v>
      </c>
      <c r="Z9" s="117">
        <v>0</v>
      </c>
      <c r="AA9" s="117">
        <v>0</v>
      </c>
      <c r="AB9" s="117">
        <v>0</v>
      </c>
      <c r="AC9" s="117">
        <v>0</v>
      </c>
      <c r="AD9" s="117">
        <v>0</v>
      </c>
      <c r="AE9" s="117">
        <v>0</v>
      </c>
      <c r="AF9" s="117">
        <v>0</v>
      </c>
      <c r="AG9" s="117">
        <v>0</v>
      </c>
      <c r="AH9" s="117">
        <v>0</v>
      </c>
      <c r="AI9" s="117">
        <v>0</v>
      </c>
      <c r="AJ9" s="117">
        <v>0</v>
      </c>
      <c r="AK9" s="117">
        <v>5</v>
      </c>
      <c r="AL9" s="117">
        <v>0</v>
      </c>
      <c r="AM9" s="117">
        <v>0</v>
      </c>
      <c r="AN9" s="117">
        <v>0</v>
      </c>
      <c r="AO9" s="117">
        <v>1</v>
      </c>
      <c r="AP9" s="117">
        <v>0</v>
      </c>
      <c r="AQ9" s="117">
        <v>0</v>
      </c>
      <c r="AR9" s="117">
        <v>0</v>
      </c>
      <c r="AS9" s="117">
        <v>0</v>
      </c>
      <c r="AT9" s="117">
        <v>0</v>
      </c>
      <c r="AU9" s="117">
        <v>0</v>
      </c>
      <c r="AV9" s="117">
        <v>0</v>
      </c>
      <c r="AW9" s="117">
        <v>0</v>
      </c>
      <c r="AX9" s="117">
        <v>0</v>
      </c>
      <c r="AY9" s="117">
        <v>0</v>
      </c>
      <c r="AZ9" s="117">
        <v>0</v>
      </c>
      <c r="BA9" s="117">
        <v>0</v>
      </c>
      <c r="BB9" s="117">
        <v>0</v>
      </c>
      <c r="BC9" s="117">
        <v>0</v>
      </c>
      <c r="BD9" s="117">
        <v>0</v>
      </c>
      <c r="BE9" s="117">
        <v>0</v>
      </c>
      <c r="BF9" s="117">
        <v>0</v>
      </c>
      <c r="BG9" s="117">
        <v>0</v>
      </c>
      <c r="BH9" s="117">
        <v>39</v>
      </c>
    </row>
    <row r="10" spans="1:60" x14ac:dyDescent="0.2">
      <c r="A10" s="117" t="s">
        <v>373</v>
      </c>
      <c r="B10" s="117" t="s">
        <v>362</v>
      </c>
      <c r="C10" s="117" t="s">
        <v>363</v>
      </c>
      <c r="D10" s="117" t="s">
        <v>369</v>
      </c>
      <c r="E10" s="117" t="s">
        <v>370</v>
      </c>
      <c r="F10" s="117" t="s">
        <v>371</v>
      </c>
      <c r="G10" s="117" t="s">
        <v>372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17">
        <v>0</v>
      </c>
      <c r="N10" s="117">
        <v>0</v>
      </c>
      <c r="O10" s="117">
        <v>0</v>
      </c>
      <c r="P10" s="117">
        <v>0</v>
      </c>
      <c r="Q10" s="117">
        <v>0</v>
      </c>
      <c r="R10" s="117">
        <v>0</v>
      </c>
      <c r="S10" s="117">
        <v>0</v>
      </c>
      <c r="T10" s="117">
        <v>0</v>
      </c>
      <c r="U10" s="117">
        <v>0</v>
      </c>
      <c r="V10" s="117">
        <v>0</v>
      </c>
      <c r="W10" s="117">
        <v>0</v>
      </c>
      <c r="X10" s="117">
        <v>0</v>
      </c>
      <c r="Y10" s="117">
        <v>0</v>
      </c>
      <c r="Z10" s="117">
        <v>0</v>
      </c>
      <c r="AA10" s="117">
        <v>0</v>
      </c>
      <c r="AB10" s="117">
        <v>0</v>
      </c>
      <c r="AC10" s="117">
        <v>0</v>
      </c>
      <c r="AD10" s="117">
        <v>0</v>
      </c>
      <c r="AE10" s="117">
        <v>0</v>
      </c>
      <c r="AF10" s="117">
        <v>0</v>
      </c>
      <c r="AG10" s="117">
        <v>0</v>
      </c>
      <c r="AH10" s="117">
        <v>0</v>
      </c>
      <c r="AI10" s="117">
        <v>0</v>
      </c>
      <c r="AJ10" s="117">
        <v>0</v>
      </c>
      <c r="AK10" s="117">
        <v>0</v>
      </c>
      <c r="AL10" s="117">
        <v>29</v>
      </c>
      <c r="AM10" s="117">
        <v>3</v>
      </c>
      <c r="AN10" s="117">
        <v>1</v>
      </c>
      <c r="AO10" s="117">
        <v>0</v>
      </c>
      <c r="AP10" s="117">
        <v>0</v>
      </c>
      <c r="AQ10" s="117">
        <v>0</v>
      </c>
      <c r="AR10" s="117">
        <v>0</v>
      </c>
      <c r="AS10" s="117">
        <v>0</v>
      </c>
      <c r="AT10" s="117">
        <v>0</v>
      </c>
      <c r="AU10" s="117">
        <v>0</v>
      </c>
      <c r="AV10" s="117">
        <v>0</v>
      </c>
      <c r="AW10" s="117">
        <v>0</v>
      </c>
      <c r="AX10" s="117">
        <v>0</v>
      </c>
      <c r="AY10" s="117">
        <v>0</v>
      </c>
      <c r="AZ10" s="117">
        <v>0</v>
      </c>
      <c r="BA10" s="117">
        <v>0</v>
      </c>
      <c r="BB10" s="117">
        <v>0</v>
      </c>
      <c r="BC10" s="117">
        <v>0</v>
      </c>
      <c r="BD10" s="117">
        <v>0</v>
      </c>
      <c r="BE10" s="117">
        <v>0</v>
      </c>
      <c r="BF10" s="117">
        <v>0</v>
      </c>
      <c r="BG10" s="117">
        <v>0</v>
      </c>
      <c r="BH10" s="117">
        <v>6</v>
      </c>
    </row>
    <row r="11" spans="1:60" x14ac:dyDescent="0.2">
      <c r="A11" s="117" t="s">
        <v>374</v>
      </c>
      <c r="B11" s="117" t="s">
        <v>362</v>
      </c>
      <c r="C11" s="117" t="s">
        <v>363</v>
      </c>
      <c r="D11" s="117" t="s">
        <v>369</v>
      </c>
      <c r="E11" s="117" t="s">
        <v>370</v>
      </c>
      <c r="F11" s="117" t="s">
        <v>371</v>
      </c>
      <c r="G11" s="117" t="s">
        <v>372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7">
        <v>0</v>
      </c>
      <c r="Q11" s="117">
        <v>0</v>
      </c>
      <c r="R11" s="117">
        <v>0</v>
      </c>
      <c r="S11" s="117">
        <v>0</v>
      </c>
      <c r="T11" s="117">
        <v>0</v>
      </c>
      <c r="U11" s="117">
        <v>0</v>
      </c>
      <c r="V11" s="117">
        <v>0</v>
      </c>
      <c r="W11" s="117">
        <v>0</v>
      </c>
      <c r="X11" s="117">
        <v>0</v>
      </c>
      <c r="Y11" s="117">
        <v>0</v>
      </c>
      <c r="Z11" s="117">
        <v>0</v>
      </c>
      <c r="AA11" s="117">
        <v>0</v>
      </c>
      <c r="AB11" s="117">
        <v>0</v>
      </c>
      <c r="AC11" s="117">
        <v>0</v>
      </c>
      <c r="AD11" s="117">
        <v>0</v>
      </c>
      <c r="AE11" s="117">
        <v>0</v>
      </c>
      <c r="AF11" s="117">
        <v>0</v>
      </c>
      <c r="AG11" s="117">
        <v>0</v>
      </c>
      <c r="AH11" s="117">
        <v>0</v>
      </c>
      <c r="AI11" s="117">
        <v>0</v>
      </c>
      <c r="AJ11" s="117">
        <v>0</v>
      </c>
      <c r="AK11" s="117">
        <v>2</v>
      </c>
      <c r="AL11" s="117">
        <v>0</v>
      </c>
      <c r="AM11" s="117">
        <v>0</v>
      </c>
      <c r="AN11" s="117">
        <v>0</v>
      </c>
      <c r="AO11" s="117">
        <v>0</v>
      </c>
      <c r="AP11" s="117">
        <v>0</v>
      </c>
      <c r="AQ11" s="117">
        <v>0</v>
      </c>
      <c r="AR11" s="117">
        <v>0</v>
      </c>
      <c r="AS11" s="117">
        <v>0</v>
      </c>
      <c r="AT11" s="117">
        <v>0</v>
      </c>
      <c r="AU11" s="117">
        <v>0</v>
      </c>
      <c r="AV11" s="117">
        <v>0</v>
      </c>
      <c r="AW11" s="117">
        <v>0</v>
      </c>
      <c r="AX11" s="117">
        <v>0</v>
      </c>
      <c r="AY11" s="117">
        <v>0</v>
      </c>
      <c r="AZ11" s="117">
        <v>0</v>
      </c>
      <c r="BA11" s="117">
        <v>0</v>
      </c>
      <c r="BB11" s="117">
        <v>0</v>
      </c>
      <c r="BC11" s="117">
        <v>0</v>
      </c>
      <c r="BD11" s="117">
        <v>0</v>
      </c>
      <c r="BE11" s="117">
        <v>0</v>
      </c>
      <c r="BF11" s="117">
        <v>0</v>
      </c>
      <c r="BG11" s="117">
        <v>0</v>
      </c>
      <c r="BH11" s="117">
        <v>5</v>
      </c>
    </row>
    <row r="12" spans="1:60" x14ac:dyDescent="0.2">
      <c r="A12" s="117" t="s">
        <v>375</v>
      </c>
      <c r="B12" s="117" t="s">
        <v>362</v>
      </c>
      <c r="C12" s="117" t="s">
        <v>376</v>
      </c>
      <c r="D12" s="117" t="s">
        <v>377</v>
      </c>
      <c r="E12" s="117" t="s">
        <v>378</v>
      </c>
      <c r="F12" s="117" t="s">
        <v>379</v>
      </c>
      <c r="G12" s="117" t="s">
        <v>380</v>
      </c>
      <c r="H12" s="117">
        <v>0</v>
      </c>
      <c r="I12" s="117">
        <v>0</v>
      </c>
      <c r="J12" s="117">
        <v>0</v>
      </c>
      <c r="K12" s="117">
        <v>0</v>
      </c>
      <c r="L12" s="117">
        <v>2</v>
      </c>
      <c r="M12" s="117">
        <v>0</v>
      </c>
      <c r="N12" s="117">
        <v>0</v>
      </c>
      <c r="O12" s="117">
        <v>0</v>
      </c>
      <c r="P12" s="117">
        <v>0</v>
      </c>
      <c r="Q12" s="117">
        <v>0</v>
      </c>
      <c r="R12" s="117">
        <v>0</v>
      </c>
      <c r="S12" s="117">
        <v>0</v>
      </c>
      <c r="T12" s="117">
        <v>0</v>
      </c>
      <c r="U12" s="117">
        <v>0</v>
      </c>
      <c r="V12" s="117">
        <v>2</v>
      </c>
      <c r="W12" s="117">
        <v>0</v>
      </c>
      <c r="X12" s="117">
        <v>0</v>
      </c>
      <c r="Y12" s="117">
        <v>1</v>
      </c>
      <c r="Z12" s="117">
        <v>6</v>
      </c>
      <c r="AA12" s="117">
        <v>0</v>
      </c>
      <c r="AB12" s="117">
        <v>0</v>
      </c>
      <c r="AC12" s="117">
        <v>9</v>
      </c>
      <c r="AD12" s="117">
        <v>0</v>
      </c>
      <c r="AE12" s="117">
        <v>0</v>
      </c>
      <c r="AF12" s="117">
        <v>0</v>
      </c>
      <c r="AG12" s="117">
        <v>13</v>
      </c>
      <c r="AH12" s="117">
        <v>0</v>
      </c>
      <c r="AI12" s="117">
        <v>0</v>
      </c>
      <c r="AJ12" s="117">
        <v>0</v>
      </c>
      <c r="AK12" s="117">
        <v>0</v>
      </c>
      <c r="AL12" s="117">
        <v>0</v>
      </c>
      <c r="AM12" s="117">
        <v>0</v>
      </c>
      <c r="AN12" s="117">
        <v>0</v>
      </c>
      <c r="AO12" s="117">
        <v>0</v>
      </c>
      <c r="AP12" s="117">
        <v>0</v>
      </c>
      <c r="AQ12" s="117">
        <v>0</v>
      </c>
      <c r="AR12" s="117">
        <v>0</v>
      </c>
      <c r="AS12" s="117">
        <v>0</v>
      </c>
      <c r="AT12" s="117">
        <v>0</v>
      </c>
      <c r="AU12" s="117">
        <v>0</v>
      </c>
      <c r="AV12" s="117">
        <v>0</v>
      </c>
      <c r="AW12" s="117">
        <v>1</v>
      </c>
      <c r="AX12" s="117">
        <v>0</v>
      </c>
      <c r="AY12" s="117">
        <v>0</v>
      </c>
      <c r="AZ12" s="117">
        <v>0</v>
      </c>
      <c r="BA12" s="117">
        <v>2</v>
      </c>
      <c r="BB12" s="117">
        <v>2</v>
      </c>
      <c r="BC12" s="117">
        <v>1</v>
      </c>
      <c r="BD12" s="117">
        <v>3</v>
      </c>
      <c r="BE12" s="117">
        <v>0</v>
      </c>
      <c r="BF12" s="117">
        <v>0</v>
      </c>
      <c r="BG12" s="117">
        <v>0</v>
      </c>
      <c r="BH12" s="117">
        <v>0</v>
      </c>
    </row>
    <row r="13" spans="1:60" x14ac:dyDescent="0.2">
      <c r="A13" s="117" t="s">
        <v>381</v>
      </c>
      <c r="B13" s="117" t="s">
        <v>362</v>
      </c>
      <c r="C13" s="117" t="s">
        <v>376</v>
      </c>
      <c r="D13" s="117" t="s">
        <v>377</v>
      </c>
      <c r="E13" s="117" t="s">
        <v>378</v>
      </c>
      <c r="F13" s="117" t="s">
        <v>379</v>
      </c>
      <c r="G13" s="117" t="s">
        <v>380</v>
      </c>
      <c r="H13" s="117">
        <v>1</v>
      </c>
      <c r="I13" s="117">
        <v>0</v>
      </c>
      <c r="J13" s="117">
        <v>0</v>
      </c>
      <c r="K13" s="117">
        <v>2</v>
      </c>
      <c r="L13" s="117">
        <v>0</v>
      </c>
      <c r="M13" s="117">
        <v>0</v>
      </c>
      <c r="N13" s="117">
        <v>0</v>
      </c>
      <c r="O13" s="117">
        <v>0</v>
      </c>
      <c r="P13" s="117">
        <v>0</v>
      </c>
      <c r="Q13" s="117">
        <v>0</v>
      </c>
      <c r="R13" s="117">
        <v>1</v>
      </c>
      <c r="S13" s="117">
        <v>0</v>
      </c>
      <c r="T13" s="117">
        <v>12</v>
      </c>
      <c r="U13" s="117">
        <v>0</v>
      </c>
      <c r="V13" s="117">
        <v>9</v>
      </c>
      <c r="W13" s="117">
        <v>0</v>
      </c>
      <c r="X13" s="117">
        <v>2</v>
      </c>
      <c r="Y13" s="117">
        <v>3</v>
      </c>
      <c r="Z13" s="117">
        <v>0</v>
      </c>
      <c r="AA13" s="117">
        <v>6</v>
      </c>
      <c r="AB13" s="117">
        <v>0</v>
      </c>
      <c r="AC13" s="117">
        <v>2</v>
      </c>
      <c r="AD13" s="117">
        <v>1</v>
      </c>
      <c r="AE13" s="117">
        <v>0</v>
      </c>
      <c r="AF13" s="117">
        <v>2</v>
      </c>
      <c r="AG13" s="117">
        <v>2</v>
      </c>
      <c r="AH13" s="117">
        <v>0</v>
      </c>
      <c r="AI13" s="117">
        <v>0</v>
      </c>
      <c r="AJ13" s="117">
        <v>0</v>
      </c>
      <c r="AK13" s="117">
        <v>0</v>
      </c>
      <c r="AL13" s="117">
        <v>0</v>
      </c>
      <c r="AM13" s="117">
        <v>0</v>
      </c>
      <c r="AN13" s="117">
        <v>0</v>
      </c>
      <c r="AO13" s="117">
        <v>4</v>
      </c>
      <c r="AP13" s="117">
        <v>0</v>
      </c>
      <c r="AQ13" s="117">
        <v>0</v>
      </c>
      <c r="AR13" s="117">
        <v>0</v>
      </c>
      <c r="AS13" s="117">
        <v>0</v>
      </c>
      <c r="AT13" s="117">
        <v>0</v>
      </c>
      <c r="AU13" s="117">
        <v>0</v>
      </c>
      <c r="AV13" s="117">
        <v>0</v>
      </c>
      <c r="AW13" s="117">
        <v>0</v>
      </c>
      <c r="AX13" s="117">
        <v>0</v>
      </c>
      <c r="AY13" s="117">
        <v>0</v>
      </c>
      <c r="AZ13" s="117">
        <v>0</v>
      </c>
      <c r="BA13" s="117">
        <v>0</v>
      </c>
      <c r="BB13" s="117">
        <v>0</v>
      </c>
      <c r="BC13" s="117">
        <v>0</v>
      </c>
      <c r="BD13" s="117">
        <v>0</v>
      </c>
      <c r="BE13" s="117">
        <v>0</v>
      </c>
      <c r="BF13" s="117">
        <v>0</v>
      </c>
      <c r="BG13" s="117">
        <v>0</v>
      </c>
      <c r="BH13" s="117">
        <v>0</v>
      </c>
    </row>
    <row r="14" spans="1:60" x14ac:dyDescent="0.2">
      <c r="A14" s="117" t="s">
        <v>382</v>
      </c>
      <c r="B14" s="117" t="s">
        <v>362</v>
      </c>
      <c r="C14" s="117" t="s">
        <v>376</v>
      </c>
      <c r="D14" s="117" t="s">
        <v>377</v>
      </c>
      <c r="E14" s="117" t="s">
        <v>378</v>
      </c>
      <c r="F14" s="117" t="s">
        <v>379</v>
      </c>
      <c r="G14" s="117" t="s">
        <v>380</v>
      </c>
      <c r="H14" s="117">
        <v>66</v>
      </c>
      <c r="I14" s="117">
        <v>19</v>
      </c>
      <c r="J14" s="117">
        <v>34</v>
      </c>
      <c r="K14" s="117">
        <v>87</v>
      </c>
      <c r="L14" s="117">
        <v>0</v>
      </c>
      <c r="M14" s="117">
        <v>2</v>
      </c>
      <c r="N14" s="117">
        <v>17</v>
      </c>
      <c r="O14" s="117">
        <v>27</v>
      </c>
      <c r="P14" s="117">
        <v>261</v>
      </c>
      <c r="Q14" s="117">
        <v>78</v>
      </c>
      <c r="R14" s="117">
        <v>185</v>
      </c>
      <c r="S14" s="117">
        <v>78</v>
      </c>
      <c r="T14" s="117">
        <v>38</v>
      </c>
      <c r="U14" s="117">
        <v>8</v>
      </c>
      <c r="V14" s="117">
        <v>16</v>
      </c>
      <c r="W14" s="117">
        <v>6</v>
      </c>
      <c r="X14" s="117">
        <v>0</v>
      </c>
      <c r="Y14" s="117">
        <v>0</v>
      </c>
      <c r="Z14" s="117">
        <v>0</v>
      </c>
      <c r="AA14" s="117">
        <v>0</v>
      </c>
      <c r="AB14" s="117">
        <v>3</v>
      </c>
      <c r="AC14" s="117">
        <v>8</v>
      </c>
      <c r="AD14" s="117">
        <v>6</v>
      </c>
      <c r="AE14" s="117">
        <v>26</v>
      </c>
      <c r="AF14" s="117">
        <v>8</v>
      </c>
      <c r="AG14" s="117">
        <v>0</v>
      </c>
      <c r="AH14" s="117">
        <v>2</v>
      </c>
      <c r="AI14" s="117">
        <v>3</v>
      </c>
      <c r="AJ14" s="117">
        <v>1</v>
      </c>
      <c r="AK14" s="117">
        <v>0</v>
      </c>
      <c r="AL14" s="117">
        <v>0</v>
      </c>
      <c r="AM14" s="117">
        <v>0</v>
      </c>
      <c r="AN14" s="117">
        <v>0</v>
      </c>
      <c r="AO14" s="117">
        <v>1</v>
      </c>
      <c r="AP14" s="117">
        <v>6</v>
      </c>
      <c r="AQ14" s="117">
        <v>7</v>
      </c>
      <c r="AR14" s="117">
        <v>0</v>
      </c>
      <c r="AS14" s="117">
        <v>1</v>
      </c>
      <c r="AT14" s="117">
        <v>0</v>
      </c>
      <c r="AU14" s="117">
        <v>0</v>
      </c>
      <c r="AV14" s="117">
        <v>0</v>
      </c>
      <c r="AW14" s="117">
        <v>0</v>
      </c>
      <c r="AX14" s="117">
        <v>0</v>
      </c>
      <c r="AY14" s="117">
        <v>0</v>
      </c>
      <c r="AZ14" s="117">
        <v>0</v>
      </c>
      <c r="BA14" s="117">
        <v>0</v>
      </c>
      <c r="BB14" s="117">
        <v>4</v>
      </c>
      <c r="BC14" s="117">
        <v>1</v>
      </c>
      <c r="BD14" s="117">
        <v>3</v>
      </c>
      <c r="BE14" s="117">
        <v>0</v>
      </c>
      <c r="BF14" s="117">
        <v>0</v>
      </c>
      <c r="BG14" s="117">
        <v>0</v>
      </c>
      <c r="BH14" s="117">
        <v>0</v>
      </c>
    </row>
    <row r="15" spans="1:60" x14ac:dyDescent="0.2">
      <c r="A15" s="117" t="s">
        <v>383</v>
      </c>
      <c r="B15" s="117" t="s">
        <v>362</v>
      </c>
      <c r="C15" s="117" t="s">
        <v>376</v>
      </c>
      <c r="D15" s="117" t="s">
        <v>377</v>
      </c>
      <c r="E15" s="117" t="s">
        <v>378</v>
      </c>
      <c r="F15" s="117" t="s">
        <v>379</v>
      </c>
      <c r="G15" s="117" t="s">
        <v>380</v>
      </c>
      <c r="H15" s="117">
        <v>3</v>
      </c>
      <c r="I15" s="117">
        <v>3</v>
      </c>
      <c r="J15" s="117">
        <v>0</v>
      </c>
      <c r="K15" s="117">
        <v>0</v>
      </c>
      <c r="L15" s="117">
        <v>0</v>
      </c>
      <c r="M15" s="117">
        <v>0</v>
      </c>
      <c r="N15" s="117">
        <v>1</v>
      </c>
      <c r="O15" s="117">
        <v>9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7">
        <v>0</v>
      </c>
      <c r="V15" s="117">
        <v>0</v>
      </c>
      <c r="W15" s="117">
        <v>1</v>
      </c>
      <c r="X15" s="117">
        <v>0</v>
      </c>
      <c r="Y15" s="117">
        <v>0</v>
      </c>
      <c r="Z15" s="117">
        <v>0</v>
      </c>
      <c r="AA15" s="117">
        <v>0</v>
      </c>
      <c r="AB15" s="117">
        <v>0</v>
      </c>
      <c r="AC15" s="117">
        <v>0</v>
      </c>
      <c r="AD15" s="117">
        <v>0</v>
      </c>
      <c r="AE15" s="117">
        <v>0</v>
      </c>
      <c r="AF15" s="117">
        <v>0</v>
      </c>
      <c r="AG15" s="117">
        <v>0</v>
      </c>
      <c r="AH15" s="117">
        <v>0</v>
      </c>
      <c r="AI15" s="117">
        <v>0</v>
      </c>
      <c r="AJ15" s="117">
        <v>0</v>
      </c>
      <c r="AK15" s="117">
        <v>0</v>
      </c>
      <c r="AL15" s="117">
        <v>0</v>
      </c>
      <c r="AM15" s="117">
        <v>0</v>
      </c>
      <c r="AN15" s="117">
        <v>0</v>
      </c>
      <c r="AO15" s="117">
        <v>3</v>
      </c>
      <c r="AP15" s="117">
        <v>0</v>
      </c>
      <c r="AQ15" s="117">
        <v>0</v>
      </c>
      <c r="AR15" s="117">
        <v>0</v>
      </c>
      <c r="AS15" s="117">
        <v>0</v>
      </c>
      <c r="AT15" s="117">
        <v>0</v>
      </c>
      <c r="AU15" s="117">
        <v>0</v>
      </c>
      <c r="AV15" s="117">
        <v>0</v>
      </c>
      <c r="AW15" s="117">
        <v>1</v>
      </c>
      <c r="AX15" s="117">
        <v>0</v>
      </c>
      <c r="AY15" s="117">
        <v>0</v>
      </c>
      <c r="AZ15" s="117">
        <v>0</v>
      </c>
      <c r="BA15" s="117">
        <v>1</v>
      </c>
      <c r="BB15" s="117">
        <v>6</v>
      </c>
      <c r="BC15" s="117">
        <v>0</v>
      </c>
      <c r="BD15" s="117">
        <v>3</v>
      </c>
      <c r="BE15" s="117">
        <v>0</v>
      </c>
      <c r="BF15" s="117">
        <v>0</v>
      </c>
      <c r="BG15" s="117">
        <v>0</v>
      </c>
      <c r="BH15" s="117">
        <v>0</v>
      </c>
    </row>
    <row r="16" spans="1:60" x14ac:dyDescent="0.2">
      <c r="A16" s="117" t="s">
        <v>384</v>
      </c>
      <c r="B16" s="117" t="s">
        <v>362</v>
      </c>
      <c r="C16" s="117" t="s">
        <v>376</v>
      </c>
      <c r="D16" s="117" t="s">
        <v>377</v>
      </c>
      <c r="E16" s="117" t="s">
        <v>378</v>
      </c>
      <c r="F16" s="117" t="s">
        <v>379</v>
      </c>
      <c r="G16" s="117" t="s">
        <v>380</v>
      </c>
      <c r="H16" s="117">
        <v>4</v>
      </c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2</v>
      </c>
      <c r="Q16" s="117">
        <v>0</v>
      </c>
      <c r="R16" s="117">
        <v>2</v>
      </c>
      <c r="S16" s="117">
        <v>0</v>
      </c>
      <c r="T16" s="117">
        <v>7</v>
      </c>
      <c r="U16" s="117">
        <v>0</v>
      </c>
      <c r="V16" s="117">
        <v>1</v>
      </c>
      <c r="W16" s="117">
        <v>0</v>
      </c>
      <c r="X16" s="117">
        <v>1</v>
      </c>
      <c r="Y16" s="117">
        <v>0</v>
      </c>
      <c r="Z16" s="117">
        <v>0</v>
      </c>
      <c r="AA16" s="117">
        <v>2</v>
      </c>
      <c r="AB16" s="117">
        <v>0</v>
      </c>
      <c r="AC16" s="117">
        <v>0</v>
      </c>
      <c r="AD16" s="117">
        <v>0</v>
      </c>
      <c r="AE16" s="117">
        <v>0</v>
      </c>
      <c r="AF16" s="117">
        <v>0</v>
      </c>
      <c r="AG16" s="117">
        <v>14</v>
      </c>
      <c r="AH16" s="117">
        <v>0</v>
      </c>
      <c r="AI16" s="117">
        <v>2</v>
      </c>
      <c r="AJ16" s="117">
        <v>0</v>
      </c>
      <c r="AK16" s="117">
        <v>0</v>
      </c>
      <c r="AL16" s="117">
        <v>0</v>
      </c>
      <c r="AM16" s="117">
        <v>0</v>
      </c>
      <c r="AN16" s="117">
        <v>0</v>
      </c>
      <c r="AO16" s="117">
        <v>0</v>
      </c>
      <c r="AP16" s="117">
        <v>0</v>
      </c>
      <c r="AQ16" s="117">
        <v>0</v>
      </c>
      <c r="AR16" s="117">
        <v>0</v>
      </c>
      <c r="AS16" s="117">
        <v>0</v>
      </c>
      <c r="AT16" s="117">
        <v>0</v>
      </c>
      <c r="AU16" s="117">
        <v>0</v>
      </c>
      <c r="AV16" s="117">
        <v>0</v>
      </c>
      <c r="AW16" s="117">
        <v>0</v>
      </c>
      <c r="AX16" s="117">
        <v>0</v>
      </c>
      <c r="AY16" s="117">
        <v>0</v>
      </c>
      <c r="AZ16" s="117">
        <v>0</v>
      </c>
      <c r="BA16" s="117">
        <v>0</v>
      </c>
      <c r="BB16" s="117">
        <v>0</v>
      </c>
      <c r="BC16" s="117">
        <v>0</v>
      </c>
      <c r="BD16" s="117">
        <v>0</v>
      </c>
      <c r="BE16" s="117">
        <v>0</v>
      </c>
      <c r="BF16" s="117">
        <v>0</v>
      </c>
      <c r="BG16" s="117">
        <v>0</v>
      </c>
      <c r="BH16" s="117">
        <v>0</v>
      </c>
    </row>
    <row r="17" spans="1:60" x14ac:dyDescent="0.2">
      <c r="A17" s="117" t="s">
        <v>385</v>
      </c>
      <c r="B17" s="117" t="s">
        <v>362</v>
      </c>
      <c r="C17" s="117" t="s">
        <v>386</v>
      </c>
      <c r="D17" s="117" t="s">
        <v>387</v>
      </c>
      <c r="E17" s="117" t="s">
        <v>388</v>
      </c>
      <c r="F17" s="117" t="s">
        <v>389</v>
      </c>
      <c r="G17" s="117" t="s">
        <v>390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7">
        <v>0</v>
      </c>
      <c r="V17" s="117">
        <v>0</v>
      </c>
      <c r="W17" s="117">
        <v>0</v>
      </c>
      <c r="X17" s="117">
        <v>0</v>
      </c>
      <c r="Y17" s="117">
        <v>0</v>
      </c>
      <c r="Z17" s="117">
        <v>0</v>
      </c>
      <c r="AA17" s="117">
        <v>0</v>
      </c>
      <c r="AB17" s="117">
        <v>0</v>
      </c>
      <c r="AC17" s="117">
        <v>0</v>
      </c>
      <c r="AD17" s="117">
        <v>0</v>
      </c>
      <c r="AE17" s="117">
        <v>0</v>
      </c>
      <c r="AF17" s="117">
        <v>0</v>
      </c>
      <c r="AG17" s="117">
        <v>0</v>
      </c>
      <c r="AH17" s="117">
        <v>0</v>
      </c>
      <c r="AI17" s="117">
        <v>0</v>
      </c>
      <c r="AJ17" s="117">
        <v>0</v>
      </c>
      <c r="AK17" s="117">
        <v>0</v>
      </c>
      <c r="AL17" s="117">
        <v>0</v>
      </c>
      <c r="AM17" s="117">
        <v>0</v>
      </c>
      <c r="AN17" s="117">
        <v>0</v>
      </c>
      <c r="AO17" s="117">
        <v>0</v>
      </c>
      <c r="AP17" s="117">
        <v>0</v>
      </c>
      <c r="AQ17" s="117">
        <v>0</v>
      </c>
      <c r="AR17" s="117">
        <v>3</v>
      </c>
      <c r="AS17" s="117">
        <v>9</v>
      </c>
      <c r="AT17" s="117">
        <v>9</v>
      </c>
      <c r="AU17" s="117">
        <v>7</v>
      </c>
      <c r="AV17" s="117">
        <v>0</v>
      </c>
      <c r="AW17" s="117">
        <v>0</v>
      </c>
      <c r="AX17" s="117">
        <v>0</v>
      </c>
      <c r="AY17" s="117">
        <v>0</v>
      </c>
      <c r="AZ17" s="117">
        <v>1</v>
      </c>
      <c r="BA17" s="117">
        <v>0</v>
      </c>
      <c r="BB17" s="117">
        <v>0</v>
      </c>
      <c r="BC17" s="117">
        <v>0</v>
      </c>
      <c r="BD17" s="117">
        <v>0</v>
      </c>
      <c r="BE17" s="117">
        <v>5</v>
      </c>
      <c r="BF17" s="117">
        <v>1</v>
      </c>
      <c r="BG17" s="117">
        <v>0</v>
      </c>
      <c r="BH17" s="117">
        <v>0</v>
      </c>
    </row>
    <row r="18" spans="1:60" x14ac:dyDescent="0.2">
      <c r="A18" s="117" t="s">
        <v>391</v>
      </c>
      <c r="B18" s="117" t="s">
        <v>362</v>
      </c>
      <c r="C18" s="117" t="s">
        <v>376</v>
      </c>
      <c r="D18" s="117" t="s">
        <v>377</v>
      </c>
      <c r="E18" s="117" t="s">
        <v>378</v>
      </c>
      <c r="F18" s="117" t="s">
        <v>379</v>
      </c>
      <c r="G18" s="117" t="s">
        <v>380</v>
      </c>
      <c r="H18" s="117">
        <v>7</v>
      </c>
      <c r="I18" s="117">
        <v>0</v>
      </c>
      <c r="J18" s="117">
        <v>0</v>
      </c>
      <c r="K18" s="117">
        <v>3</v>
      </c>
      <c r="L18" s="117">
        <v>0</v>
      </c>
      <c r="M18" s="117">
        <v>0</v>
      </c>
      <c r="N18" s="117">
        <v>0</v>
      </c>
      <c r="O18" s="117">
        <v>0</v>
      </c>
      <c r="P18" s="117">
        <v>4</v>
      </c>
      <c r="Q18" s="117">
        <v>0</v>
      </c>
      <c r="R18" s="117">
        <v>6</v>
      </c>
      <c r="S18" s="117">
        <v>0</v>
      </c>
      <c r="T18" s="117">
        <v>5</v>
      </c>
      <c r="U18" s="117">
        <v>0</v>
      </c>
      <c r="V18" s="117">
        <v>11</v>
      </c>
      <c r="W18" s="117">
        <v>3</v>
      </c>
      <c r="X18" s="117">
        <v>0</v>
      </c>
      <c r="Y18" s="117">
        <v>0</v>
      </c>
      <c r="Z18" s="117">
        <v>0</v>
      </c>
      <c r="AA18" s="117">
        <v>2</v>
      </c>
      <c r="AB18" s="117">
        <v>4</v>
      </c>
      <c r="AC18" s="117">
        <v>2</v>
      </c>
      <c r="AD18" s="117">
        <v>1</v>
      </c>
      <c r="AE18" s="117">
        <v>1</v>
      </c>
      <c r="AF18" s="117">
        <v>0</v>
      </c>
      <c r="AG18" s="117">
        <v>3</v>
      </c>
      <c r="AH18" s="117">
        <v>0</v>
      </c>
      <c r="AI18" s="117">
        <v>0</v>
      </c>
      <c r="AJ18" s="117">
        <v>0</v>
      </c>
      <c r="AK18" s="117">
        <v>0</v>
      </c>
      <c r="AL18" s="117">
        <v>0</v>
      </c>
      <c r="AM18" s="117">
        <v>0</v>
      </c>
      <c r="AN18" s="117">
        <v>0</v>
      </c>
      <c r="AO18" s="117">
        <v>0</v>
      </c>
      <c r="AP18" s="117">
        <v>0</v>
      </c>
      <c r="AQ18" s="117">
        <v>0</v>
      </c>
      <c r="AR18" s="117">
        <v>0</v>
      </c>
      <c r="AS18" s="117">
        <v>1</v>
      </c>
      <c r="AT18" s="117">
        <v>0</v>
      </c>
      <c r="AU18" s="117">
        <v>0</v>
      </c>
      <c r="AV18" s="117">
        <v>0</v>
      </c>
      <c r="AW18" s="117">
        <v>0</v>
      </c>
      <c r="AX18" s="117">
        <v>0</v>
      </c>
      <c r="AY18" s="117">
        <v>0</v>
      </c>
      <c r="AZ18" s="117">
        <v>0</v>
      </c>
      <c r="BA18" s="117">
        <v>1</v>
      </c>
      <c r="BB18" s="117">
        <v>2</v>
      </c>
      <c r="BC18" s="117">
        <v>1</v>
      </c>
      <c r="BD18" s="117">
        <v>0</v>
      </c>
      <c r="BE18" s="117">
        <v>0</v>
      </c>
      <c r="BF18" s="117">
        <v>0</v>
      </c>
      <c r="BG18" s="117">
        <v>0</v>
      </c>
      <c r="BH18" s="117">
        <v>0</v>
      </c>
    </row>
    <row r="19" spans="1:60" x14ac:dyDescent="0.2">
      <c r="A19" s="117" t="s">
        <v>392</v>
      </c>
      <c r="B19" s="117" t="s">
        <v>362</v>
      </c>
      <c r="C19" s="117" t="s">
        <v>363</v>
      </c>
      <c r="D19" s="117" t="s">
        <v>364</v>
      </c>
      <c r="E19" s="117" t="s">
        <v>365</v>
      </c>
      <c r="F19" s="117" t="s">
        <v>366</v>
      </c>
      <c r="G19" s="117" t="s">
        <v>367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7">
        <v>0</v>
      </c>
      <c r="V19" s="117">
        <v>0</v>
      </c>
      <c r="W19" s="117">
        <v>0</v>
      </c>
      <c r="X19" s="117">
        <v>0</v>
      </c>
      <c r="Y19" s="117">
        <v>0</v>
      </c>
      <c r="Z19" s="117">
        <v>0</v>
      </c>
      <c r="AA19" s="117">
        <v>0</v>
      </c>
      <c r="AB19" s="117">
        <v>0</v>
      </c>
      <c r="AC19" s="117">
        <v>0</v>
      </c>
      <c r="AD19" s="117">
        <v>0</v>
      </c>
      <c r="AE19" s="117">
        <v>0</v>
      </c>
      <c r="AF19" s="117">
        <v>0</v>
      </c>
      <c r="AG19" s="117">
        <v>0</v>
      </c>
      <c r="AH19" s="117">
        <v>0</v>
      </c>
      <c r="AI19" s="117">
        <v>0</v>
      </c>
      <c r="AJ19" s="117">
        <v>0</v>
      </c>
      <c r="AK19" s="117">
        <v>0</v>
      </c>
      <c r="AL19" s="117">
        <v>0</v>
      </c>
      <c r="AM19" s="117">
        <v>0</v>
      </c>
      <c r="AN19" s="117">
        <v>0</v>
      </c>
      <c r="AO19" s="117">
        <v>0</v>
      </c>
      <c r="AP19" s="117">
        <v>0</v>
      </c>
      <c r="AQ19" s="117">
        <v>0</v>
      </c>
      <c r="AR19" s="117">
        <v>0</v>
      </c>
      <c r="AS19" s="117">
        <v>0</v>
      </c>
      <c r="AT19" s="117">
        <v>0</v>
      </c>
      <c r="AU19" s="117">
        <v>0</v>
      </c>
      <c r="AV19" s="117">
        <v>0</v>
      </c>
      <c r="AW19" s="117">
        <v>0</v>
      </c>
      <c r="AX19" s="117">
        <v>0</v>
      </c>
      <c r="AY19" s="117">
        <v>0</v>
      </c>
      <c r="AZ19" s="117">
        <v>0</v>
      </c>
      <c r="BA19" s="117">
        <v>0</v>
      </c>
      <c r="BB19" s="117">
        <v>0</v>
      </c>
      <c r="BC19" s="117">
        <v>0</v>
      </c>
      <c r="BD19" s="117">
        <v>0</v>
      </c>
      <c r="BE19" s="117">
        <v>0</v>
      </c>
      <c r="BF19" s="117">
        <v>0</v>
      </c>
      <c r="BG19" s="117">
        <v>0</v>
      </c>
      <c r="BH19" s="117">
        <v>0</v>
      </c>
    </row>
    <row r="20" spans="1:60" x14ac:dyDescent="0.2">
      <c r="A20" s="117" t="s">
        <v>393</v>
      </c>
      <c r="B20" s="117" t="s">
        <v>362</v>
      </c>
      <c r="C20" s="117" t="s">
        <v>363</v>
      </c>
      <c r="D20" s="117" t="s">
        <v>364</v>
      </c>
      <c r="E20" s="117" t="s">
        <v>365</v>
      </c>
      <c r="F20" s="117" t="s">
        <v>366</v>
      </c>
      <c r="G20" s="117" t="s">
        <v>394</v>
      </c>
      <c r="H20" s="117">
        <v>0</v>
      </c>
      <c r="I20" s="117">
        <v>0</v>
      </c>
      <c r="J20" s="117">
        <v>0</v>
      </c>
      <c r="K20" s="117">
        <v>2</v>
      </c>
      <c r="L20" s="117">
        <v>0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5</v>
      </c>
      <c r="S20" s="117">
        <v>0</v>
      </c>
      <c r="T20" s="117">
        <v>2</v>
      </c>
      <c r="U20" s="117">
        <v>0</v>
      </c>
      <c r="V20" s="117">
        <v>0</v>
      </c>
      <c r="W20" s="117">
        <v>0</v>
      </c>
      <c r="X20" s="117">
        <v>0</v>
      </c>
      <c r="Y20" s="117">
        <v>1</v>
      </c>
      <c r="Z20" s="117">
        <v>0</v>
      </c>
      <c r="AA20" s="117">
        <v>2</v>
      </c>
      <c r="AB20" s="117">
        <v>0</v>
      </c>
      <c r="AC20" s="117">
        <v>1</v>
      </c>
      <c r="AD20" s="117">
        <v>0</v>
      </c>
      <c r="AE20" s="117">
        <v>0</v>
      </c>
      <c r="AF20" s="117">
        <v>0</v>
      </c>
      <c r="AG20" s="117">
        <v>1</v>
      </c>
      <c r="AH20" s="117">
        <v>0</v>
      </c>
      <c r="AI20" s="117">
        <v>0</v>
      </c>
      <c r="AJ20" s="117">
        <v>0</v>
      </c>
      <c r="AK20" s="117">
        <v>17</v>
      </c>
      <c r="AL20" s="117">
        <v>0</v>
      </c>
      <c r="AM20" s="117">
        <v>0</v>
      </c>
      <c r="AN20" s="117">
        <v>0</v>
      </c>
      <c r="AO20" s="117">
        <v>1</v>
      </c>
      <c r="AP20" s="117">
        <v>0</v>
      </c>
      <c r="AQ20" s="117">
        <v>0</v>
      </c>
      <c r="AR20" s="117">
        <v>0</v>
      </c>
      <c r="AS20" s="117">
        <v>0</v>
      </c>
      <c r="AT20" s="117">
        <v>0</v>
      </c>
      <c r="AU20" s="117">
        <v>0</v>
      </c>
      <c r="AV20" s="117">
        <v>0</v>
      </c>
      <c r="AW20" s="117">
        <v>0</v>
      </c>
      <c r="AX20" s="117">
        <v>0</v>
      </c>
      <c r="AY20" s="117">
        <v>0</v>
      </c>
      <c r="AZ20" s="117">
        <v>0</v>
      </c>
      <c r="BA20" s="117">
        <v>0</v>
      </c>
      <c r="BB20" s="117">
        <v>0</v>
      </c>
      <c r="BC20" s="117">
        <v>0</v>
      </c>
      <c r="BD20" s="117">
        <v>0</v>
      </c>
      <c r="BE20" s="117">
        <v>0</v>
      </c>
      <c r="BF20" s="117">
        <v>0</v>
      </c>
      <c r="BG20" s="117">
        <v>0</v>
      </c>
      <c r="BH20" s="117">
        <v>0</v>
      </c>
    </row>
    <row r="21" spans="1:60" x14ac:dyDescent="0.2">
      <c r="A21" s="117" t="s">
        <v>395</v>
      </c>
      <c r="B21" s="117" t="s">
        <v>362</v>
      </c>
      <c r="C21" s="117" t="s">
        <v>376</v>
      </c>
      <c r="D21" s="117" t="s">
        <v>377</v>
      </c>
      <c r="E21" s="117" t="s">
        <v>378</v>
      </c>
      <c r="F21" s="117" t="s">
        <v>379</v>
      </c>
      <c r="G21" s="117" t="s">
        <v>380</v>
      </c>
      <c r="H21" s="117">
        <v>0</v>
      </c>
      <c r="I21" s="117">
        <v>0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7">
        <v>0</v>
      </c>
      <c r="V21" s="117">
        <v>0</v>
      </c>
      <c r="W21" s="117">
        <v>0</v>
      </c>
      <c r="X21" s="117">
        <v>0</v>
      </c>
      <c r="Y21" s="117">
        <v>0</v>
      </c>
      <c r="Z21" s="117">
        <v>0</v>
      </c>
      <c r="AA21" s="117">
        <v>0</v>
      </c>
      <c r="AB21" s="117">
        <v>0</v>
      </c>
      <c r="AC21" s="117">
        <v>0</v>
      </c>
      <c r="AD21" s="117">
        <v>0</v>
      </c>
      <c r="AE21" s="117">
        <v>0</v>
      </c>
      <c r="AF21" s="117">
        <v>0</v>
      </c>
      <c r="AG21" s="117">
        <v>0</v>
      </c>
      <c r="AH21" s="117">
        <v>0</v>
      </c>
      <c r="AI21" s="117">
        <v>0</v>
      </c>
      <c r="AJ21" s="117">
        <v>0</v>
      </c>
      <c r="AK21" s="117">
        <v>16</v>
      </c>
      <c r="AL21" s="117">
        <v>0</v>
      </c>
      <c r="AM21" s="117">
        <v>0</v>
      </c>
      <c r="AN21" s="117">
        <v>0</v>
      </c>
      <c r="AO21" s="117">
        <v>1</v>
      </c>
      <c r="AP21" s="117">
        <v>0</v>
      </c>
      <c r="AQ21" s="117">
        <v>0</v>
      </c>
      <c r="AR21" s="117">
        <v>0</v>
      </c>
      <c r="AS21" s="117">
        <v>0</v>
      </c>
      <c r="AT21" s="117">
        <v>0</v>
      </c>
      <c r="AU21" s="117">
        <v>0</v>
      </c>
      <c r="AV21" s="117">
        <v>0</v>
      </c>
      <c r="AW21" s="117">
        <v>0</v>
      </c>
      <c r="AX21" s="117">
        <v>0</v>
      </c>
      <c r="AY21" s="117">
        <v>0</v>
      </c>
      <c r="AZ21" s="117">
        <v>0</v>
      </c>
      <c r="BA21" s="117">
        <v>0</v>
      </c>
      <c r="BB21" s="117">
        <v>0</v>
      </c>
      <c r="BC21" s="117">
        <v>0</v>
      </c>
      <c r="BD21" s="117">
        <v>0</v>
      </c>
      <c r="BE21" s="117">
        <v>0</v>
      </c>
      <c r="BF21" s="117">
        <v>0</v>
      </c>
      <c r="BG21" s="117">
        <v>0</v>
      </c>
      <c r="BH21" s="117">
        <v>2</v>
      </c>
    </row>
    <row r="22" spans="1:60" x14ac:dyDescent="0.2">
      <c r="A22" s="117" t="s">
        <v>396</v>
      </c>
      <c r="B22" s="117" t="s">
        <v>362</v>
      </c>
      <c r="C22" s="117" t="s">
        <v>376</v>
      </c>
      <c r="D22" s="117" t="s">
        <v>377</v>
      </c>
      <c r="E22" s="117" t="s">
        <v>378</v>
      </c>
      <c r="F22" s="117" t="s">
        <v>379</v>
      </c>
      <c r="G22" s="117" t="s">
        <v>380</v>
      </c>
      <c r="H22" s="117">
        <v>67</v>
      </c>
      <c r="I22" s="117">
        <v>48</v>
      </c>
      <c r="J22" s="117">
        <v>10</v>
      </c>
      <c r="K22" s="117">
        <v>18</v>
      </c>
      <c r="L22" s="117">
        <v>7</v>
      </c>
      <c r="M22" s="117">
        <v>0</v>
      </c>
      <c r="N22" s="117">
        <v>33</v>
      </c>
      <c r="O22" s="117">
        <v>25</v>
      </c>
      <c r="P22" s="117">
        <v>34</v>
      </c>
      <c r="Q22" s="117">
        <v>9</v>
      </c>
      <c r="R22" s="117">
        <v>3</v>
      </c>
      <c r="S22" s="117">
        <v>10</v>
      </c>
      <c r="T22" s="117">
        <v>5</v>
      </c>
      <c r="U22" s="117">
        <v>1</v>
      </c>
      <c r="V22" s="117">
        <v>30</v>
      </c>
      <c r="W22" s="117">
        <v>1</v>
      </c>
      <c r="X22" s="117">
        <v>10</v>
      </c>
      <c r="Y22" s="117">
        <v>7</v>
      </c>
      <c r="Z22" s="117">
        <v>4</v>
      </c>
      <c r="AA22" s="117">
        <v>1</v>
      </c>
      <c r="AB22" s="117">
        <v>17</v>
      </c>
      <c r="AC22" s="117">
        <v>17</v>
      </c>
      <c r="AD22" s="117">
        <v>28</v>
      </c>
      <c r="AE22" s="117">
        <v>7</v>
      </c>
      <c r="AF22" s="117">
        <v>1</v>
      </c>
      <c r="AG22" s="117">
        <v>11</v>
      </c>
      <c r="AH22" s="117">
        <v>4</v>
      </c>
      <c r="AI22" s="117">
        <v>4</v>
      </c>
      <c r="AJ22" s="117">
        <v>0</v>
      </c>
      <c r="AK22" s="117">
        <v>0</v>
      </c>
      <c r="AL22" s="117">
        <v>0</v>
      </c>
      <c r="AM22" s="117">
        <v>0</v>
      </c>
      <c r="AN22" s="117">
        <v>0</v>
      </c>
      <c r="AO22" s="117">
        <v>19</v>
      </c>
      <c r="AP22" s="117">
        <v>0</v>
      </c>
      <c r="AQ22" s="117">
        <v>12</v>
      </c>
      <c r="AR22" s="117">
        <v>0</v>
      </c>
      <c r="AS22" s="117">
        <v>0</v>
      </c>
      <c r="AT22" s="117">
        <v>0</v>
      </c>
      <c r="AU22" s="117">
        <v>0</v>
      </c>
      <c r="AV22" s="117">
        <v>16</v>
      </c>
      <c r="AW22" s="117">
        <v>16</v>
      </c>
      <c r="AX22" s="117">
        <v>8</v>
      </c>
      <c r="AY22" s="117">
        <v>1</v>
      </c>
      <c r="AZ22" s="117">
        <v>0</v>
      </c>
      <c r="BA22" s="117">
        <v>13</v>
      </c>
      <c r="BB22" s="117">
        <v>29</v>
      </c>
      <c r="BC22" s="117">
        <v>30</v>
      </c>
      <c r="BD22" s="117">
        <v>29</v>
      </c>
      <c r="BE22" s="117">
        <v>0</v>
      </c>
      <c r="BF22" s="117">
        <v>0</v>
      </c>
      <c r="BG22" s="117">
        <v>3</v>
      </c>
      <c r="BH22" s="117">
        <v>0</v>
      </c>
    </row>
    <row r="23" spans="1:60" x14ac:dyDescent="0.2">
      <c r="A23" s="117" t="s">
        <v>397</v>
      </c>
      <c r="B23" s="117" t="s">
        <v>362</v>
      </c>
      <c r="C23" s="117" t="s">
        <v>376</v>
      </c>
      <c r="D23" s="117" t="s">
        <v>377</v>
      </c>
      <c r="E23" s="117" t="s">
        <v>378</v>
      </c>
      <c r="F23" s="117" t="s">
        <v>379</v>
      </c>
      <c r="G23" s="117" t="s">
        <v>380</v>
      </c>
      <c r="H23" s="117">
        <v>3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  <c r="Q23" s="117">
        <v>0</v>
      </c>
      <c r="R23" s="117">
        <v>1</v>
      </c>
      <c r="S23" s="117">
        <v>0</v>
      </c>
      <c r="T23" s="117">
        <v>6</v>
      </c>
      <c r="U23" s="117">
        <v>0</v>
      </c>
      <c r="V23" s="117">
        <v>1</v>
      </c>
      <c r="W23" s="117">
        <v>0</v>
      </c>
      <c r="X23" s="117">
        <v>0</v>
      </c>
      <c r="Y23" s="117">
        <v>0</v>
      </c>
      <c r="Z23" s="117">
        <v>0</v>
      </c>
      <c r="AA23" s="117">
        <v>1</v>
      </c>
      <c r="AB23" s="117">
        <v>1</v>
      </c>
      <c r="AC23" s="117">
        <v>3</v>
      </c>
      <c r="AD23" s="117">
        <v>0</v>
      </c>
      <c r="AE23" s="117">
        <v>0</v>
      </c>
      <c r="AF23" s="117">
        <v>0</v>
      </c>
      <c r="AG23" s="117">
        <v>16</v>
      </c>
      <c r="AH23" s="117">
        <v>0</v>
      </c>
      <c r="AI23" s="117">
        <v>0</v>
      </c>
      <c r="AJ23" s="117">
        <v>0</v>
      </c>
      <c r="AK23" s="117">
        <v>0</v>
      </c>
      <c r="AL23" s="117">
        <v>0</v>
      </c>
      <c r="AM23" s="117">
        <v>0</v>
      </c>
      <c r="AN23" s="117">
        <v>0</v>
      </c>
      <c r="AO23" s="117">
        <v>1</v>
      </c>
      <c r="AP23" s="117">
        <v>0</v>
      </c>
      <c r="AQ23" s="117">
        <v>0</v>
      </c>
      <c r="AR23" s="117">
        <v>0</v>
      </c>
      <c r="AS23" s="117">
        <v>0</v>
      </c>
      <c r="AT23" s="117">
        <v>0</v>
      </c>
      <c r="AU23" s="117">
        <v>0</v>
      </c>
      <c r="AV23" s="117">
        <v>0</v>
      </c>
      <c r="AW23" s="117">
        <v>0</v>
      </c>
      <c r="AX23" s="117">
        <v>0</v>
      </c>
      <c r="AY23" s="117">
        <v>0</v>
      </c>
      <c r="AZ23" s="117">
        <v>0</v>
      </c>
      <c r="BA23" s="117">
        <v>4</v>
      </c>
      <c r="BB23" s="117">
        <v>0</v>
      </c>
      <c r="BC23" s="117">
        <v>5</v>
      </c>
      <c r="BD23" s="117">
        <v>0</v>
      </c>
      <c r="BE23" s="117">
        <v>0</v>
      </c>
      <c r="BF23" s="117">
        <v>0</v>
      </c>
      <c r="BG23" s="117">
        <v>0</v>
      </c>
      <c r="BH23" s="117">
        <v>0</v>
      </c>
    </row>
    <row r="24" spans="1:60" x14ac:dyDescent="0.2">
      <c r="A24" s="117" t="s">
        <v>398</v>
      </c>
      <c r="B24" s="117" t="s">
        <v>362</v>
      </c>
      <c r="C24" s="117" t="s">
        <v>376</v>
      </c>
      <c r="D24" s="117" t="s">
        <v>377</v>
      </c>
      <c r="E24" s="117" t="s">
        <v>378</v>
      </c>
      <c r="F24" s="117" t="s">
        <v>379</v>
      </c>
      <c r="G24" s="117" t="s">
        <v>380</v>
      </c>
      <c r="H24" s="117">
        <v>0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7">
        <v>0</v>
      </c>
      <c r="R24" s="117">
        <v>0</v>
      </c>
      <c r="S24" s="117">
        <v>0</v>
      </c>
      <c r="T24" s="117">
        <v>0</v>
      </c>
      <c r="U24" s="117">
        <v>0</v>
      </c>
      <c r="V24" s="117">
        <v>0</v>
      </c>
      <c r="W24" s="117">
        <v>0</v>
      </c>
      <c r="X24" s="117">
        <v>31</v>
      </c>
      <c r="Y24" s="117">
        <v>0</v>
      </c>
      <c r="Z24" s="117">
        <v>0</v>
      </c>
      <c r="AA24" s="117">
        <v>0</v>
      </c>
      <c r="AB24" s="117">
        <v>0</v>
      </c>
      <c r="AC24" s="117">
        <v>0</v>
      </c>
      <c r="AD24" s="117">
        <v>0</v>
      </c>
      <c r="AE24" s="117">
        <v>0</v>
      </c>
      <c r="AF24" s="117">
        <v>0</v>
      </c>
      <c r="AG24" s="117">
        <v>0</v>
      </c>
      <c r="AH24" s="117">
        <v>0</v>
      </c>
      <c r="AI24" s="117">
        <v>0</v>
      </c>
      <c r="AJ24" s="117">
        <v>0</v>
      </c>
      <c r="AK24" s="117">
        <v>0</v>
      </c>
      <c r="AL24" s="117">
        <v>0</v>
      </c>
      <c r="AM24" s="117">
        <v>0</v>
      </c>
      <c r="AN24" s="117">
        <v>0</v>
      </c>
      <c r="AO24" s="117">
        <v>0</v>
      </c>
      <c r="AP24" s="117">
        <v>0</v>
      </c>
      <c r="AQ24" s="117">
        <v>0</v>
      </c>
      <c r="AR24" s="117">
        <v>0</v>
      </c>
      <c r="AS24" s="117">
        <v>0</v>
      </c>
      <c r="AT24" s="117">
        <v>0</v>
      </c>
      <c r="AU24" s="117">
        <v>0</v>
      </c>
      <c r="AV24" s="117">
        <v>0</v>
      </c>
      <c r="AW24" s="117">
        <v>3</v>
      </c>
      <c r="AX24" s="117">
        <v>0</v>
      </c>
      <c r="AY24" s="117">
        <v>0</v>
      </c>
      <c r="AZ24" s="117">
        <v>0</v>
      </c>
      <c r="BA24" s="117">
        <v>0</v>
      </c>
      <c r="BB24" s="117">
        <v>0</v>
      </c>
      <c r="BC24" s="117">
        <v>0</v>
      </c>
      <c r="BD24" s="117">
        <v>0</v>
      </c>
      <c r="BE24" s="117">
        <v>0</v>
      </c>
      <c r="BF24" s="117">
        <v>0</v>
      </c>
      <c r="BG24" s="117">
        <v>0</v>
      </c>
      <c r="BH24" s="117">
        <v>0</v>
      </c>
    </row>
    <row r="25" spans="1:60" x14ac:dyDescent="0.2">
      <c r="A25" s="117" t="s">
        <v>399</v>
      </c>
      <c r="B25" s="117" t="s">
        <v>362</v>
      </c>
      <c r="C25" s="117" t="s">
        <v>363</v>
      </c>
      <c r="D25" s="117" t="s">
        <v>369</v>
      </c>
      <c r="E25" s="117" t="s">
        <v>370</v>
      </c>
      <c r="F25" s="117" t="s">
        <v>371</v>
      </c>
      <c r="G25" s="117" t="s">
        <v>400</v>
      </c>
      <c r="H25" s="117">
        <v>0</v>
      </c>
      <c r="I25" s="117">
        <v>0</v>
      </c>
      <c r="J25" s="117">
        <v>0</v>
      </c>
      <c r="K25" s="117">
        <v>0</v>
      </c>
      <c r="L25" s="117">
        <v>1</v>
      </c>
      <c r="M25" s="117">
        <v>1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v>0</v>
      </c>
      <c r="V25" s="117">
        <v>0</v>
      </c>
      <c r="W25" s="117">
        <v>0</v>
      </c>
      <c r="X25" s="117">
        <v>0</v>
      </c>
      <c r="Y25" s="117">
        <v>0</v>
      </c>
      <c r="Z25" s="117">
        <v>5</v>
      </c>
      <c r="AA25" s="117">
        <v>0</v>
      </c>
      <c r="AB25" s="117">
        <v>0</v>
      </c>
      <c r="AC25" s="117">
        <v>0</v>
      </c>
      <c r="AD25" s="117">
        <v>0</v>
      </c>
      <c r="AE25" s="117">
        <v>0</v>
      </c>
      <c r="AF25" s="117">
        <v>0</v>
      </c>
      <c r="AG25" s="117">
        <v>0</v>
      </c>
      <c r="AH25" s="117">
        <v>0</v>
      </c>
      <c r="AI25" s="117">
        <v>0</v>
      </c>
      <c r="AJ25" s="117">
        <v>0</v>
      </c>
      <c r="AK25" s="117">
        <v>5</v>
      </c>
      <c r="AL25" s="117">
        <v>17</v>
      </c>
      <c r="AM25" s="117">
        <v>9</v>
      </c>
      <c r="AN25" s="117">
        <v>0</v>
      </c>
      <c r="AO25" s="117">
        <v>0</v>
      </c>
      <c r="AP25" s="117">
        <v>0</v>
      </c>
      <c r="AQ25" s="117">
        <v>0</v>
      </c>
      <c r="AR25" s="117">
        <v>0</v>
      </c>
      <c r="AS25" s="117">
        <v>0</v>
      </c>
      <c r="AT25" s="117">
        <v>0</v>
      </c>
      <c r="AU25" s="117">
        <v>0</v>
      </c>
      <c r="AV25" s="117">
        <v>1</v>
      </c>
      <c r="AW25" s="117">
        <v>0</v>
      </c>
      <c r="AX25" s="117">
        <v>0</v>
      </c>
      <c r="AY25" s="117">
        <v>0</v>
      </c>
      <c r="AZ25" s="117">
        <v>0</v>
      </c>
      <c r="BA25" s="117">
        <v>0</v>
      </c>
      <c r="BB25" s="117">
        <v>0</v>
      </c>
      <c r="BC25" s="117">
        <v>0</v>
      </c>
      <c r="BD25" s="117">
        <v>0</v>
      </c>
      <c r="BE25" s="117">
        <v>0</v>
      </c>
      <c r="BF25" s="117">
        <v>0</v>
      </c>
      <c r="BG25" s="117">
        <v>0</v>
      </c>
      <c r="BH25" s="117">
        <v>7</v>
      </c>
    </row>
    <row r="26" spans="1:60" x14ac:dyDescent="0.2">
      <c r="A26" s="117" t="s">
        <v>401</v>
      </c>
      <c r="B26" s="117" t="s">
        <v>362</v>
      </c>
      <c r="C26" s="117" t="s">
        <v>376</v>
      </c>
      <c r="D26" s="117" t="s">
        <v>377</v>
      </c>
      <c r="E26" s="117" t="s">
        <v>378</v>
      </c>
      <c r="F26" s="117" t="s">
        <v>379</v>
      </c>
      <c r="G26" s="117" t="s">
        <v>380</v>
      </c>
      <c r="H26" s="117">
        <v>31</v>
      </c>
      <c r="I26" s="117">
        <v>5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0</v>
      </c>
      <c r="V26" s="117">
        <v>1</v>
      </c>
      <c r="W26" s="117">
        <v>0</v>
      </c>
      <c r="X26" s="117">
        <v>0</v>
      </c>
      <c r="Y26" s="117">
        <v>0</v>
      </c>
      <c r="Z26" s="117">
        <v>0</v>
      </c>
      <c r="AA26" s="117">
        <v>0</v>
      </c>
      <c r="AB26" s="117">
        <v>0</v>
      </c>
      <c r="AC26" s="117">
        <v>0</v>
      </c>
      <c r="AD26" s="117">
        <v>0</v>
      </c>
      <c r="AE26" s="117">
        <v>0</v>
      </c>
      <c r="AF26" s="117">
        <v>0</v>
      </c>
      <c r="AG26" s="117">
        <v>2</v>
      </c>
      <c r="AH26" s="117">
        <v>0</v>
      </c>
      <c r="AI26" s="117">
        <v>0</v>
      </c>
      <c r="AJ26" s="117">
        <v>0</v>
      </c>
      <c r="AK26" s="117">
        <v>0</v>
      </c>
      <c r="AL26" s="117">
        <v>0</v>
      </c>
      <c r="AM26" s="117">
        <v>0</v>
      </c>
      <c r="AN26" s="117">
        <v>0</v>
      </c>
      <c r="AO26" s="117">
        <v>0</v>
      </c>
      <c r="AP26" s="117">
        <v>0</v>
      </c>
      <c r="AQ26" s="117">
        <v>0</v>
      </c>
      <c r="AR26" s="117">
        <v>0</v>
      </c>
      <c r="AS26" s="117">
        <v>0</v>
      </c>
      <c r="AT26" s="117">
        <v>0</v>
      </c>
      <c r="AU26" s="117">
        <v>0</v>
      </c>
      <c r="AV26" s="117">
        <v>0</v>
      </c>
      <c r="AW26" s="117">
        <v>0</v>
      </c>
      <c r="AX26" s="117">
        <v>0</v>
      </c>
      <c r="AY26" s="117">
        <v>0</v>
      </c>
      <c r="AZ26" s="117">
        <v>0</v>
      </c>
      <c r="BA26" s="117">
        <v>0</v>
      </c>
      <c r="BB26" s="117">
        <v>0</v>
      </c>
      <c r="BC26" s="117">
        <v>0</v>
      </c>
      <c r="BD26" s="117">
        <v>0</v>
      </c>
      <c r="BE26" s="117">
        <v>0</v>
      </c>
      <c r="BF26" s="117">
        <v>0</v>
      </c>
      <c r="BG26" s="117">
        <v>1</v>
      </c>
      <c r="BH26" s="117">
        <v>0</v>
      </c>
    </row>
    <row r="27" spans="1:60" x14ac:dyDescent="0.2">
      <c r="A27" s="117" t="s">
        <v>402</v>
      </c>
      <c r="B27" s="117" t="s">
        <v>362</v>
      </c>
      <c r="C27" s="117" t="s">
        <v>376</v>
      </c>
      <c r="D27" s="117" t="s">
        <v>377</v>
      </c>
      <c r="E27" s="117" t="s">
        <v>378</v>
      </c>
      <c r="F27" s="117" t="s">
        <v>379</v>
      </c>
      <c r="G27" s="117" t="s">
        <v>380</v>
      </c>
      <c r="H27" s="117">
        <v>29</v>
      </c>
      <c r="I27" s="117">
        <v>1</v>
      </c>
      <c r="J27" s="117">
        <v>8</v>
      </c>
      <c r="K27" s="117">
        <v>35</v>
      </c>
      <c r="L27" s="117">
        <v>5</v>
      </c>
      <c r="M27" s="117">
        <v>1</v>
      </c>
      <c r="N27" s="117">
        <v>0</v>
      </c>
      <c r="O27" s="117">
        <v>0</v>
      </c>
      <c r="P27" s="117">
        <v>221</v>
      </c>
      <c r="Q27" s="117">
        <v>4</v>
      </c>
      <c r="R27" s="117">
        <v>46</v>
      </c>
      <c r="S27" s="117">
        <v>0</v>
      </c>
      <c r="T27" s="117">
        <v>128</v>
      </c>
      <c r="U27" s="117">
        <v>1</v>
      </c>
      <c r="V27" s="117">
        <v>14</v>
      </c>
      <c r="W27" s="117">
        <v>2</v>
      </c>
      <c r="X27" s="117">
        <v>49</v>
      </c>
      <c r="Y27" s="117">
        <v>31</v>
      </c>
      <c r="Z27" s="117">
        <v>7</v>
      </c>
      <c r="AA27" s="117">
        <v>21</v>
      </c>
      <c r="AB27" s="117">
        <v>10</v>
      </c>
      <c r="AC27" s="117">
        <v>19</v>
      </c>
      <c r="AD27" s="117">
        <v>11</v>
      </c>
      <c r="AE27" s="117">
        <v>8</v>
      </c>
      <c r="AF27" s="117">
        <v>3</v>
      </c>
      <c r="AG27" s="117">
        <v>33</v>
      </c>
      <c r="AH27" s="117">
        <v>13</v>
      </c>
      <c r="AI27" s="117">
        <v>45</v>
      </c>
      <c r="AJ27" s="117">
        <v>0</v>
      </c>
      <c r="AK27" s="117">
        <v>0</v>
      </c>
      <c r="AL27" s="117">
        <v>0</v>
      </c>
      <c r="AM27" s="117">
        <v>0</v>
      </c>
      <c r="AN27" s="117">
        <v>0</v>
      </c>
      <c r="AO27" s="117">
        <v>39</v>
      </c>
      <c r="AP27" s="117">
        <v>0</v>
      </c>
      <c r="AQ27" s="117">
        <v>0</v>
      </c>
      <c r="AR27" s="117">
        <v>0</v>
      </c>
      <c r="AS27" s="117">
        <v>1</v>
      </c>
      <c r="AT27" s="117">
        <v>0</v>
      </c>
      <c r="AU27" s="117">
        <v>0</v>
      </c>
      <c r="AV27" s="117">
        <v>1</v>
      </c>
      <c r="AW27" s="117">
        <v>5</v>
      </c>
      <c r="AX27" s="117">
        <v>0</v>
      </c>
      <c r="AY27" s="117">
        <v>1</v>
      </c>
      <c r="AZ27" s="117">
        <v>2</v>
      </c>
      <c r="BA27" s="117">
        <v>12</v>
      </c>
      <c r="BB27" s="117">
        <v>7</v>
      </c>
      <c r="BC27" s="117">
        <v>6</v>
      </c>
      <c r="BD27" s="117">
        <v>43</v>
      </c>
      <c r="BE27" s="117">
        <v>0</v>
      </c>
      <c r="BF27" s="117">
        <v>0</v>
      </c>
      <c r="BG27" s="117">
        <v>2</v>
      </c>
      <c r="BH27" s="117">
        <v>0</v>
      </c>
    </row>
    <row r="28" spans="1:60" x14ac:dyDescent="0.2">
      <c r="A28" s="117" t="s">
        <v>403</v>
      </c>
      <c r="B28" s="117" t="s">
        <v>362</v>
      </c>
      <c r="C28" s="117" t="s">
        <v>376</v>
      </c>
      <c r="D28" s="117" t="s">
        <v>377</v>
      </c>
      <c r="E28" s="117" t="s">
        <v>378</v>
      </c>
      <c r="F28" s="117" t="s">
        <v>379</v>
      </c>
      <c r="G28" s="117" t="s">
        <v>380</v>
      </c>
      <c r="H28" s="117">
        <v>8</v>
      </c>
      <c r="I28" s="117">
        <v>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4</v>
      </c>
      <c r="W28" s="117">
        <v>0</v>
      </c>
      <c r="X28" s="117">
        <v>0</v>
      </c>
      <c r="Y28" s="117">
        <v>2</v>
      </c>
      <c r="Z28" s="117">
        <v>3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0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3</v>
      </c>
      <c r="AX28" s="117">
        <v>1</v>
      </c>
      <c r="AY28" s="117">
        <v>4</v>
      </c>
      <c r="AZ28" s="117">
        <v>0</v>
      </c>
      <c r="BA28" s="117">
        <v>7</v>
      </c>
      <c r="BB28" s="117">
        <v>1</v>
      </c>
      <c r="BC28" s="117">
        <v>1</v>
      </c>
      <c r="BD28" s="117">
        <v>0</v>
      </c>
      <c r="BE28" s="117">
        <v>0</v>
      </c>
      <c r="BF28" s="117">
        <v>0</v>
      </c>
      <c r="BG28" s="117">
        <v>0</v>
      </c>
      <c r="BH28" s="117">
        <v>0</v>
      </c>
    </row>
    <row r="29" spans="1:60" x14ac:dyDescent="0.2">
      <c r="A29" s="117" t="s">
        <v>404</v>
      </c>
      <c r="B29" s="117" t="s">
        <v>362</v>
      </c>
      <c r="C29" s="117" t="s">
        <v>376</v>
      </c>
      <c r="D29" s="117" t="s">
        <v>377</v>
      </c>
      <c r="E29" s="117" t="s">
        <v>378</v>
      </c>
      <c r="F29" s="117" t="s">
        <v>379</v>
      </c>
      <c r="G29" s="117" t="s">
        <v>380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v>0</v>
      </c>
      <c r="V29" s="117">
        <v>0</v>
      </c>
      <c r="W29" s="117">
        <v>0</v>
      </c>
      <c r="X29" s="117">
        <v>0</v>
      </c>
      <c r="Y29" s="117">
        <v>0</v>
      </c>
      <c r="Z29" s="117">
        <v>0</v>
      </c>
      <c r="AA29" s="117">
        <v>0</v>
      </c>
      <c r="AB29" s="117">
        <v>0</v>
      </c>
      <c r="AC29" s="117">
        <v>0</v>
      </c>
      <c r="AD29" s="117">
        <v>0</v>
      </c>
      <c r="AE29" s="117">
        <v>0</v>
      </c>
      <c r="AF29" s="117">
        <v>0</v>
      </c>
      <c r="AG29" s="117">
        <v>0</v>
      </c>
      <c r="AH29" s="117">
        <v>0</v>
      </c>
      <c r="AI29" s="117">
        <v>0</v>
      </c>
      <c r="AJ29" s="117">
        <v>0</v>
      </c>
      <c r="AK29" s="117">
        <v>1</v>
      </c>
      <c r="AL29" s="117">
        <v>4</v>
      </c>
      <c r="AM29" s="117">
        <v>0</v>
      </c>
      <c r="AN29" s="117">
        <v>0</v>
      </c>
      <c r="AO29" s="117">
        <v>0</v>
      </c>
      <c r="AP29" s="117">
        <v>0</v>
      </c>
      <c r="AQ29" s="117">
        <v>0</v>
      </c>
      <c r="AR29" s="117">
        <v>0</v>
      </c>
      <c r="AS29" s="117">
        <v>0</v>
      </c>
      <c r="AT29" s="117">
        <v>0</v>
      </c>
      <c r="AU29" s="117">
        <v>0</v>
      </c>
      <c r="AV29" s="117">
        <v>0</v>
      </c>
      <c r="AW29" s="117">
        <v>0</v>
      </c>
      <c r="AX29" s="117">
        <v>2</v>
      </c>
      <c r="AY29" s="117">
        <v>0</v>
      </c>
      <c r="AZ29" s="117">
        <v>1</v>
      </c>
      <c r="BA29" s="117">
        <v>0</v>
      </c>
      <c r="BB29" s="117">
        <v>0</v>
      </c>
      <c r="BC29" s="117">
        <v>0</v>
      </c>
      <c r="BD29" s="117">
        <v>0</v>
      </c>
      <c r="BE29" s="117">
        <v>0</v>
      </c>
      <c r="BF29" s="117">
        <v>0</v>
      </c>
      <c r="BG29" s="117">
        <v>0</v>
      </c>
      <c r="BH29" s="117">
        <v>1</v>
      </c>
    </row>
    <row r="30" spans="1:60" x14ac:dyDescent="0.2">
      <c r="A30" s="117" t="s">
        <v>405</v>
      </c>
      <c r="B30" s="117" t="s">
        <v>362</v>
      </c>
      <c r="C30" s="117" t="s">
        <v>376</v>
      </c>
      <c r="D30" s="117" t="s">
        <v>377</v>
      </c>
      <c r="E30" s="117" t="s">
        <v>378</v>
      </c>
      <c r="F30" s="117" t="s">
        <v>379</v>
      </c>
      <c r="G30" s="117" t="s">
        <v>380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7">
        <v>0</v>
      </c>
      <c r="U30" s="117">
        <v>0</v>
      </c>
      <c r="V30" s="117">
        <v>0</v>
      </c>
      <c r="W30" s="117">
        <v>0</v>
      </c>
      <c r="X30" s="117">
        <v>0</v>
      </c>
      <c r="Y30" s="117">
        <v>0</v>
      </c>
      <c r="Z30" s="117">
        <v>0</v>
      </c>
      <c r="AA30" s="117">
        <v>0</v>
      </c>
      <c r="AB30" s="117">
        <v>0</v>
      </c>
      <c r="AC30" s="117">
        <v>0</v>
      </c>
      <c r="AD30" s="117">
        <v>0</v>
      </c>
      <c r="AE30" s="117">
        <v>0</v>
      </c>
      <c r="AF30" s="117">
        <v>0</v>
      </c>
      <c r="AG30" s="117">
        <v>0</v>
      </c>
      <c r="AH30" s="117">
        <v>0</v>
      </c>
      <c r="AI30" s="117">
        <v>0</v>
      </c>
      <c r="AJ30" s="117">
        <v>0</v>
      </c>
      <c r="AK30" s="117">
        <v>0</v>
      </c>
      <c r="AL30" s="117">
        <v>0</v>
      </c>
      <c r="AM30" s="117">
        <v>0</v>
      </c>
      <c r="AN30" s="117">
        <v>0</v>
      </c>
      <c r="AO30" s="117">
        <v>0</v>
      </c>
      <c r="AP30" s="117">
        <v>0</v>
      </c>
      <c r="AQ30" s="117">
        <v>0</v>
      </c>
      <c r="AR30" s="117">
        <v>0</v>
      </c>
      <c r="AS30" s="117">
        <v>0</v>
      </c>
      <c r="AT30" s="117">
        <v>0</v>
      </c>
      <c r="AU30" s="117">
        <v>0</v>
      </c>
      <c r="AV30" s="117">
        <v>0</v>
      </c>
      <c r="AW30" s="117">
        <v>0</v>
      </c>
      <c r="AX30" s="117">
        <v>0</v>
      </c>
      <c r="AY30" s="117">
        <v>0</v>
      </c>
      <c r="AZ30" s="117">
        <v>0</v>
      </c>
      <c r="BA30" s="117">
        <v>0</v>
      </c>
      <c r="BB30" s="117">
        <v>0</v>
      </c>
      <c r="BC30" s="117">
        <v>0</v>
      </c>
      <c r="BD30" s="117">
        <v>0</v>
      </c>
      <c r="BE30" s="117">
        <v>0</v>
      </c>
      <c r="BF30" s="117">
        <v>0</v>
      </c>
      <c r="BG30" s="117">
        <v>0</v>
      </c>
      <c r="BH30" s="117">
        <v>0</v>
      </c>
    </row>
    <row r="31" spans="1:60" x14ac:dyDescent="0.2">
      <c r="A31" s="117" t="s">
        <v>406</v>
      </c>
      <c r="B31" s="117" t="s">
        <v>362</v>
      </c>
      <c r="C31" s="117" t="s">
        <v>363</v>
      </c>
      <c r="D31" s="117" t="s">
        <v>364</v>
      </c>
      <c r="E31" s="117" t="s">
        <v>365</v>
      </c>
      <c r="F31" s="117" t="s">
        <v>407</v>
      </c>
      <c r="G31" s="117" t="s">
        <v>408</v>
      </c>
      <c r="H31" s="117">
        <v>0</v>
      </c>
      <c r="I31" s="117">
        <v>0</v>
      </c>
      <c r="J31" s="117">
        <v>0</v>
      </c>
      <c r="K31" s="117">
        <v>0</v>
      </c>
      <c r="L31" s="117">
        <v>3</v>
      </c>
      <c r="M31" s="117">
        <v>3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v>0</v>
      </c>
      <c r="V31" s="117">
        <v>0</v>
      </c>
      <c r="W31" s="117">
        <v>0</v>
      </c>
      <c r="X31" s="117">
        <v>0</v>
      </c>
      <c r="Y31" s="117">
        <v>0</v>
      </c>
      <c r="Z31" s="117">
        <v>0</v>
      </c>
      <c r="AA31" s="117">
        <v>0</v>
      </c>
      <c r="AB31" s="117">
        <v>0</v>
      </c>
      <c r="AC31" s="117">
        <v>0</v>
      </c>
      <c r="AD31" s="117">
        <v>0</v>
      </c>
      <c r="AE31" s="117">
        <v>0</v>
      </c>
      <c r="AF31" s="117">
        <v>0</v>
      </c>
      <c r="AG31" s="117">
        <v>0</v>
      </c>
      <c r="AH31" s="117">
        <v>0</v>
      </c>
      <c r="AI31" s="117">
        <v>0</v>
      </c>
      <c r="AJ31" s="117">
        <v>0</v>
      </c>
      <c r="AK31" s="117">
        <v>4</v>
      </c>
      <c r="AL31" s="117">
        <v>1</v>
      </c>
      <c r="AM31" s="117">
        <v>1</v>
      </c>
      <c r="AN31" s="117">
        <v>0</v>
      </c>
      <c r="AO31" s="117">
        <v>0</v>
      </c>
      <c r="AP31" s="117">
        <v>0</v>
      </c>
      <c r="AQ31" s="117">
        <v>0</v>
      </c>
      <c r="AR31" s="117">
        <v>0</v>
      </c>
      <c r="AS31" s="117">
        <v>0</v>
      </c>
      <c r="AT31" s="117">
        <v>0</v>
      </c>
      <c r="AU31" s="117">
        <v>0</v>
      </c>
      <c r="AV31" s="117">
        <v>0</v>
      </c>
      <c r="AW31" s="117">
        <v>2</v>
      </c>
      <c r="AX31" s="117">
        <v>0</v>
      </c>
      <c r="AY31" s="117">
        <v>0</v>
      </c>
      <c r="AZ31" s="117">
        <v>0</v>
      </c>
      <c r="BA31" s="117">
        <v>0</v>
      </c>
      <c r="BB31" s="117">
        <v>0</v>
      </c>
      <c r="BC31" s="117">
        <v>0</v>
      </c>
      <c r="BD31" s="117">
        <v>0</v>
      </c>
      <c r="BE31" s="117">
        <v>0</v>
      </c>
      <c r="BF31" s="117">
        <v>0</v>
      </c>
      <c r="BG31" s="117">
        <v>0</v>
      </c>
      <c r="BH31" s="117">
        <v>5</v>
      </c>
    </row>
    <row r="32" spans="1:60" x14ac:dyDescent="0.2">
      <c r="A32" s="117" t="s">
        <v>409</v>
      </c>
      <c r="B32" s="117" t="s">
        <v>362</v>
      </c>
      <c r="C32" s="117" t="s">
        <v>376</v>
      </c>
      <c r="D32" s="117" t="s">
        <v>377</v>
      </c>
      <c r="E32" s="117" t="s">
        <v>378</v>
      </c>
      <c r="F32" s="117" t="s">
        <v>379</v>
      </c>
      <c r="G32" s="117" t="s">
        <v>380</v>
      </c>
      <c r="H32" s="117">
        <v>0</v>
      </c>
      <c r="I32" s="117">
        <v>0</v>
      </c>
      <c r="J32" s="117">
        <v>0</v>
      </c>
      <c r="K32" s="117">
        <v>1</v>
      </c>
      <c r="L32" s="117">
        <v>0</v>
      </c>
      <c r="M32" s="117">
        <v>0</v>
      </c>
      <c r="N32" s="117">
        <v>0</v>
      </c>
      <c r="O32" s="117">
        <v>0</v>
      </c>
      <c r="P32" s="117">
        <v>3</v>
      </c>
      <c r="Q32" s="117">
        <v>0</v>
      </c>
      <c r="R32" s="117">
        <v>11</v>
      </c>
      <c r="S32" s="117">
        <v>0</v>
      </c>
      <c r="T32" s="117">
        <v>11</v>
      </c>
      <c r="U32" s="117">
        <v>0</v>
      </c>
      <c r="V32" s="117">
        <v>0</v>
      </c>
      <c r="W32" s="117">
        <v>0</v>
      </c>
      <c r="X32" s="117">
        <v>0</v>
      </c>
      <c r="Y32" s="117">
        <v>0</v>
      </c>
      <c r="Z32" s="117">
        <v>0</v>
      </c>
      <c r="AA32" s="117">
        <v>0</v>
      </c>
      <c r="AB32" s="117">
        <v>0</v>
      </c>
      <c r="AC32" s="117">
        <v>0</v>
      </c>
      <c r="AD32" s="117">
        <v>0</v>
      </c>
      <c r="AE32" s="117">
        <v>0</v>
      </c>
      <c r="AF32" s="117">
        <v>0</v>
      </c>
      <c r="AG32" s="117">
        <v>2</v>
      </c>
      <c r="AH32" s="117">
        <v>0</v>
      </c>
      <c r="AI32" s="117">
        <v>1</v>
      </c>
      <c r="AJ32" s="117">
        <v>0</v>
      </c>
      <c r="AK32" s="117">
        <v>0</v>
      </c>
      <c r="AL32" s="117">
        <v>0</v>
      </c>
      <c r="AM32" s="117">
        <v>0</v>
      </c>
      <c r="AN32" s="117">
        <v>0</v>
      </c>
      <c r="AO32" s="117">
        <v>3</v>
      </c>
      <c r="AP32" s="117">
        <v>0</v>
      </c>
      <c r="AQ32" s="117">
        <v>0</v>
      </c>
      <c r="AR32" s="117">
        <v>0</v>
      </c>
      <c r="AS32" s="117">
        <v>0</v>
      </c>
      <c r="AT32" s="117">
        <v>0</v>
      </c>
      <c r="AU32" s="117">
        <v>0</v>
      </c>
      <c r="AV32" s="117">
        <v>0</v>
      </c>
      <c r="AW32" s="117">
        <v>0</v>
      </c>
      <c r="AX32" s="117">
        <v>0</v>
      </c>
      <c r="AY32" s="117">
        <v>0</v>
      </c>
      <c r="AZ32" s="117">
        <v>0</v>
      </c>
      <c r="BA32" s="117">
        <v>1</v>
      </c>
      <c r="BB32" s="117">
        <v>0</v>
      </c>
      <c r="BC32" s="117">
        <v>0</v>
      </c>
      <c r="BD32" s="117">
        <v>0</v>
      </c>
      <c r="BE32" s="117">
        <v>0</v>
      </c>
      <c r="BF32" s="117">
        <v>0</v>
      </c>
      <c r="BG32" s="117">
        <v>0</v>
      </c>
      <c r="BH32" s="117">
        <v>0</v>
      </c>
    </row>
    <row r="33" spans="1:60" x14ac:dyDescent="0.2">
      <c r="A33" s="117" t="s">
        <v>410</v>
      </c>
      <c r="B33" s="117" t="s">
        <v>362</v>
      </c>
      <c r="C33" s="117" t="s">
        <v>363</v>
      </c>
      <c r="D33" s="117" t="s">
        <v>369</v>
      </c>
      <c r="E33" s="117" t="s">
        <v>370</v>
      </c>
      <c r="F33" s="117" t="s">
        <v>371</v>
      </c>
      <c r="G33" s="117" t="s">
        <v>372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7">
        <v>0</v>
      </c>
      <c r="V33" s="117">
        <v>0</v>
      </c>
      <c r="W33" s="117">
        <v>0</v>
      </c>
      <c r="X33" s="117">
        <v>0</v>
      </c>
      <c r="Y33" s="117">
        <v>0</v>
      </c>
      <c r="Z33" s="117">
        <v>0</v>
      </c>
      <c r="AA33" s="117">
        <v>0</v>
      </c>
      <c r="AB33" s="117">
        <v>0</v>
      </c>
      <c r="AC33" s="117">
        <v>0</v>
      </c>
      <c r="AD33" s="117">
        <v>0</v>
      </c>
      <c r="AE33" s="117">
        <v>0</v>
      </c>
      <c r="AF33" s="117">
        <v>0</v>
      </c>
      <c r="AG33" s="117">
        <v>0</v>
      </c>
      <c r="AH33" s="117">
        <v>0</v>
      </c>
      <c r="AI33" s="117">
        <v>0</v>
      </c>
      <c r="AJ33" s="117">
        <v>0</v>
      </c>
      <c r="AK33" s="117">
        <v>0</v>
      </c>
      <c r="AL33" s="117">
        <v>29</v>
      </c>
      <c r="AM33" s="117">
        <v>2</v>
      </c>
      <c r="AN33" s="117">
        <v>0</v>
      </c>
      <c r="AO33" s="117">
        <v>0</v>
      </c>
      <c r="AP33" s="117">
        <v>0</v>
      </c>
      <c r="AQ33" s="117">
        <v>0</v>
      </c>
      <c r="AR33" s="117">
        <v>0</v>
      </c>
      <c r="AS33" s="117">
        <v>0</v>
      </c>
      <c r="AT33" s="117">
        <v>0</v>
      </c>
      <c r="AU33" s="117">
        <v>0</v>
      </c>
      <c r="AV33" s="117">
        <v>0</v>
      </c>
      <c r="AW33" s="117">
        <v>0</v>
      </c>
      <c r="AX33" s="117">
        <v>0</v>
      </c>
      <c r="AY33" s="117">
        <v>0</v>
      </c>
      <c r="AZ33" s="117">
        <v>0</v>
      </c>
      <c r="BA33" s="117">
        <v>0</v>
      </c>
      <c r="BB33" s="117">
        <v>0</v>
      </c>
      <c r="BC33" s="117">
        <v>0</v>
      </c>
      <c r="BD33" s="117">
        <v>0</v>
      </c>
      <c r="BE33" s="117">
        <v>0</v>
      </c>
      <c r="BF33" s="117">
        <v>0</v>
      </c>
      <c r="BG33" s="117">
        <v>0</v>
      </c>
      <c r="BH33" s="117">
        <v>0</v>
      </c>
    </row>
    <row r="34" spans="1:60" x14ac:dyDescent="0.2">
      <c r="A34" s="117" t="s">
        <v>411</v>
      </c>
      <c r="B34" s="117" t="s">
        <v>362</v>
      </c>
      <c r="C34" s="117" t="s">
        <v>363</v>
      </c>
      <c r="D34" s="117" t="s">
        <v>369</v>
      </c>
      <c r="E34" s="117" t="s">
        <v>370</v>
      </c>
      <c r="F34" s="117" t="s">
        <v>371</v>
      </c>
      <c r="G34" s="117" t="s">
        <v>372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7">
        <v>0</v>
      </c>
      <c r="V34" s="117">
        <v>0</v>
      </c>
      <c r="W34" s="117">
        <v>0</v>
      </c>
      <c r="X34" s="117">
        <v>0</v>
      </c>
      <c r="Y34" s="117">
        <v>0</v>
      </c>
      <c r="Z34" s="117">
        <v>0</v>
      </c>
      <c r="AA34" s="117">
        <v>0</v>
      </c>
      <c r="AB34" s="117">
        <v>0</v>
      </c>
      <c r="AC34" s="117">
        <v>0</v>
      </c>
      <c r="AD34" s="117">
        <v>0</v>
      </c>
      <c r="AE34" s="117">
        <v>0</v>
      </c>
      <c r="AF34" s="117">
        <v>0</v>
      </c>
      <c r="AG34" s="117">
        <v>0</v>
      </c>
      <c r="AH34" s="117">
        <v>0</v>
      </c>
      <c r="AI34" s="117">
        <v>0</v>
      </c>
      <c r="AJ34" s="117">
        <v>0</v>
      </c>
      <c r="AK34" s="117">
        <v>0</v>
      </c>
      <c r="AL34" s="117">
        <v>0</v>
      </c>
      <c r="AM34" s="117">
        <v>0</v>
      </c>
      <c r="AN34" s="117">
        <v>0</v>
      </c>
      <c r="AO34" s="117">
        <v>0</v>
      </c>
      <c r="AP34" s="117">
        <v>0</v>
      </c>
      <c r="AQ34" s="117">
        <v>0</v>
      </c>
      <c r="AR34" s="117">
        <v>0</v>
      </c>
      <c r="AS34" s="117">
        <v>0</v>
      </c>
      <c r="AT34" s="117">
        <v>0</v>
      </c>
      <c r="AU34" s="117">
        <v>0</v>
      </c>
      <c r="AV34" s="117">
        <v>0</v>
      </c>
      <c r="AW34" s="117">
        <v>0</v>
      </c>
      <c r="AX34" s="117">
        <v>0</v>
      </c>
      <c r="AY34" s="117">
        <v>0</v>
      </c>
      <c r="AZ34" s="117">
        <v>0</v>
      </c>
      <c r="BA34" s="117">
        <v>0</v>
      </c>
      <c r="BB34" s="117">
        <v>0</v>
      </c>
      <c r="BC34" s="117">
        <v>0</v>
      </c>
      <c r="BD34" s="117">
        <v>0</v>
      </c>
      <c r="BE34" s="117">
        <v>0</v>
      </c>
      <c r="BF34" s="117">
        <v>0</v>
      </c>
      <c r="BG34" s="117">
        <v>0</v>
      </c>
      <c r="BH34" s="117">
        <v>0</v>
      </c>
    </row>
    <row r="35" spans="1:60" x14ac:dyDescent="0.2">
      <c r="A35" s="117" t="s">
        <v>412</v>
      </c>
      <c r="B35" s="117" t="s">
        <v>362</v>
      </c>
      <c r="C35" s="117" t="s">
        <v>376</v>
      </c>
      <c r="D35" s="117" t="s">
        <v>377</v>
      </c>
      <c r="E35" s="117" t="s">
        <v>378</v>
      </c>
      <c r="F35" s="117" t="s">
        <v>379</v>
      </c>
      <c r="G35" s="117" t="s">
        <v>380</v>
      </c>
      <c r="H35" s="117">
        <v>61</v>
      </c>
      <c r="I35" s="117">
        <v>76</v>
      </c>
      <c r="J35" s="117">
        <v>29</v>
      </c>
      <c r="K35" s="117">
        <v>20</v>
      </c>
      <c r="L35" s="117">
        <v>4</v>
      </c>
      <c r="M35" s="117">
        <v>4</v>
      </c>
      <c r="N35" s="117">
        <v>128</v>
      </c>
      <c r="O35" s="117">
        <v>46</v>
      </c>
      <c r="P35" s="117">
        <v>41</v>
      </c>
      <c r="Q35" s="117">
        <v>12</v>
      </c>
      <c r="R35" s="117">
        <v>39</v>
      </c>
      <c r="S35" s="117">
        <v>7</v>
      </c>
      <c r="T35" s="117">
        <v>28</v>
      </c>
      <c r="U35" s="117">
        <v>0</v>
      </c>
      <c r="V35" s="117">
        <v>27</v>
      </c>
      <c r="W35" s="117">
        <v>3</v>
      </c>
      <c r="X35" s="117">
        <v>6</v>
      </c>
      <c r="Y35" s="117">
        <v>7</v>
      </c>
      <c r="Z35" s="117">
        <v>2</v>
      </c>
      <c r="AA35" s="117">
        <v>19</v>
      </c>
      <c r="AB35" s="117">
        <v>69</v>
      </c>
      <c r="AC35" s="117">
        <v>2</v>
      </c>
      <c r="AD35" s="117">
        <v>30</v>
      </c>
      <c r="AE35" s="117">
        <v>7</v>
      </c>
      <c r="AF35" s="117">
        <v>2</v>
      </c>
      <c r="AG35" s="117">
        <v>32</v>
      </c>
      <c r="AH35" s="117">
        <v>47</v>
      </c>
      <c r="AI35" s="117">
        <v>14</v>
      </c>
      <c r="AJ35" s="117">
        <v>1</v>
      </c>
      <c r="AK35" s="117">
        <v>0</v>
      </c>
      <c r="AL35" s="117">
        <v>0</v>
      </c>
      <c r="AM35" s="117">
        <v>0</v>
      </c>
      <c r="AN35" s="117">
        <v>0</v>
      </c>
      <c r="AO35" s="117">
        <v>7</v>
      </c>
      <c r="AP35" s="117">
        <v>0</v>
      </c>
      <c r="AQ35" s="117">
        <v>0</v>
      </c>
      <c r="AR35" s="117">
        <v>0</v>
      </c>
      <c r="AS35" s="117">
        <v>9</v>
      </c>
      <c r="AT35" s="117">
        <v>0</v>
      </c>
      <c r="AU35" s="117">
        <v>0</v>
      </c>
      <c r="AV35" s="117">
        <v>1</v>
      </c>
      <c r="AW35" s="117">
        <v>7</v>
      </c>
      <c r="AX35" s="117">
        <v>0</v>
      </c>
      <c r="AY35" s="117">
        <v>0</v>
      </c>
      <c r="AZ35" s="117">
        <v>0</v>
      </c>
      <c r="BA35" s="117">
        <v>15</v>
      </c>
      <c r="BB35" s="117">
        <v>10</v>
      </c>
      <c r="BC35" s="117">
        <v>8</v>
      </c>
      <c r="BD35" s="117">
        <v>52</v>
      </c>
      <c r="BE35" s="117">
        <v>0</v>
      </c>
      <c r="BF35" s="117">
        <v>0</v>
      </c>
      <c r="BG35" s="117">
        <v>4</v>
      </c>
      <c r="BH35" s="117">
        <v>1</v>
      </c>
    </row>
    <row r="36" spans="1:60" x14ac:dyDescent="0.2">
      <c r="A36" s="117" t="s">
        <v>413</v>
      </c>
      <c r="B36" s="117" t="s">
        <v>362</v>
      </c>
      <c r="C36" s="117" t="s">
        <v>363</v>
      </c>
      <c r="D36" s="117" t="s">
        <v>369</v>
      </c>
      <c r="E36" s="117" t="s">
        <v>370</v>
      </c>
      <c r="F36" s="117" t="s">
        <v>371</v>
      </c>
      <c r="G36" s="117" t="s">
        <v>372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  <c r="V36" s="117">
        <v>0</v>
      </c>
      <c r="W36" s="117">
        <v>0</v>
      </c>
      <c r="X36" s="117">
        <v>0</v>
      </c>
      <c r="Y36" s="117">
        <v>0</v>
      </c>
      <c r="Z36" s="117">
        <v>0</v>
      </c>
      <c r="AA36" s="117">
        <v>0</v>
      </c>
      <c r="AB36" s="117">
        <v>0</v>
      </c>
      <c r="AC36" s="117">
        <v>0</v>
      </c>
      <c r="AD36" s="117">
        <v>0</v>
      </c>
      <c r="AE36" s="117">
        <v>0</v>
      </c>
      <c r="AF36" s="117">
        <v>0</v>
      </c>
      <c r="AG36" s="117">
        <v>0</v>
      </c>
      <c r="AH36" s="117">
        <v>0</v>
      </c>
      <c r="AI36" s="117">
        <v>0</v>
      </c>
      <c r="AJ36" s="117">
        <v>0</v>
      </c>
      <c r="AK36" s="117">
        <v>0</v>
      </c>
      <c r="AL36" s="117">
        <v>0</v>
      </c>
      <c r="AM36" s="117">
        <v>0</v>
      </c>
      <c r="AN36" s="117">
        <v>4</v>
      </c>
      <c r="AO36" s="117">
        <v>1</v>
      </c>
      <c r="AP36" s="117">
        <v>0</v>
      </c>
      <c r="AQ36" s="117">
        <v>0</v>
      </c>
      <c r="AR36" s="117">
        <v>0</v>
      </c>
      <c r="AS36" s="117">
        <v>0</v>
      </c>
      <c r="AT36" s="117">
        <v>0</v>
      </c>
      <c r="AU36" s="117">
        <v>0</v>
      </c>
      <c r="AV36" s="117">
        <v>0</v>
      </c>
      <c r="AW36" s="117">
        <v>0</v>
      </c>
      <c r="AX36" s="117">
        <v>0</v>
      </c>
      <c r="AY36" s="117">
        <v>0</v>
      </c>
      <c r="AZ36" s="117">
        <v>0</v>
      </c>
      <c r="BA36" s="117">
        <v>0</v>
      </c>
      <c r="BB36" s="117">
        <v>0</v>
      </c>
      <c r="BC36" s="117">
        <v>0</v>
      </c>
      <c r="BD36" s="117">
        <v>0</v>
      </c>
      <c r="BE36" s="117">
        <v>0</v>
      </c>
      <c r="BF36" s="117">
        <v>0</v>
      </c>
      <c r="BG36" s="117">
        <v>0</v>
      </c>
      <c r="BH36" s="117">
        <v>1</v>
      </c>
    </row>
    <row r="37" spans="1:60" x14ac:dyDescent="0.2">
      <c r="A37" s="117" t="s">
        <v>414</v>
      </c>
      <c r="B37" s="117" t="s">
        <v>362</v>
      </c>
      <c r="C37" s="117" t="s">
        <v>386</v>
      </c>
      <c r="D37" s="117" t="s">
        <v>387</v>
      </c>
      <c r="E37" s="117" t="s">
        <v>388</v>
      </c>
      <c r="F37" s="117" t="s">
        <v>389</v>
      </c>
      <c r="G37" s="117" t="s">
        <v>390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  <c r="V37" s="117">
        <v>0</v>
      </c>
      <c r="W37" s="117">
        <v>0</v>
      </c>
      <c r="X37" s="117">
        <v>0</v>
      </c>
      <c r="Y37" s="117">
        <v>3</v>
      </c>
      <c r="Z37" s="117">
        <v>15</v>
      </c>
      <c r="AA37" s="117">
        <v>0</v>
      </c>
      <c r="AB37" s="117">
        <v>0</v>
      </c>
      <c r="AC37" s="117">
        <v>0</v>
      </c>
      <c r="AD37" s="117">
        <v>0</v>
      </c>
      <c r="AE37" s="117">
        <v>0</v>
      </c>
      <c r="AF37" s="117">
        <v>0</v>
      </c>
      <c r="AG37" s="117">
        <v>0</v>
      </c>
      <c r="AH37" s="117">
        <v>0</v>
      </c>
      <c r="AI37" s="117">
        <v>0</v>
      </c>
      <c r="AJ37" s="117">
        <v>0</v>
      </c>
      <c r="AK37" s="117">
        <v>2</v>
      </c>
      <c r="AL37" s="117">
        <v>0</v>
      </c>
      <c r="AM37" s="117">
        <v>0</v>
      </c>
      <c r="AN37" s="117">
        <v>0</v>
      </c>
      <c r="AO37" s="117">
        <v>0</v>
      </c>
      <c r="AP37" s="117">
        <v>0</v>
      </c>
      <c r="AQ37" s="117">
        <v>0</v>
      </c>
      <c r="AR37" s="117">
        <v>0</v>
      </c>
      <c r="AS37" s="117">
        <v>0</v>
      </c>
      <c r="AT37" s="117">
        <v>0</v>
      </c>
      <c r="AU37" s="117">
        <v>0</v>
      </c>
      <c r="AV37" s="117">
        <v>0</v>
      </c>
      <c r="AW37" s="117">
        <v>0</v>
      </c>
      <c r="AX37" s="117">
        <v>2</v>
      </c>
      <c r="AY37" s="117">
        <v>2</v>
      </c>
      <c r="AZ37" s="117">
        <v>301</v>
      </c>
      <c r="BA37" s="117">
        <v>0</v>
      </c>
      <c r="BB37" s="117">
        <v>0</v>
      </c>
      <c r="BC37" s="117">
        <v>0</v>
      </c>
      <c r="BD37" s="117">
        <v>0</v>
      </c>
      <c r="BE37" s="117">
        <v>0</v>
      </c>
      <c r="BF37" s="117">
        <v>0</v>
      </c>
      <c r="BG37" s="117">
        <v>0</v>
      </c>
      <c r="BH37" s="117">
        <v>9</v>
      </c>
    </row>
    <row r="38" spans="1:60" x14ac:dyDescent="0.2">
      <c r="A38" s="117" t="s">
        <v>415</v>
      </c>
      <c r="B38" s="117" t="s">
        <v>362</v>
      </c>
      <c r="C38" s="117" t="s">
        <v>363</v>
      </c>
      <c r="D38" s="117" t="s">
        <v>364</v>
      </c>
      <c r="E38" s="117" t="s">
        <v>365</v>
      </c>
      <c r="F38" s="117" t="s">
        <v>366</v>
      </c>
      <c r="G38" s="117" t="s">
        <v>394</v>
      </c>
      <c r="H38" s="117">
        <v>1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7</v>
      </c>
      <c r="S38" s="117">
        <v>0</v>
      </c>
      <c r="T38" s="117">
        <v>0</v>
      </c>
      <c r="U38" s="117">
        <v>0</v>
      </c>
      <c r="V38" s="117">
        <v>0</v>
      </c>
      <c r="W38" s="117">
        <v>0</v>
      </c>
      <c r="X38" s="117">
        <v>0</v>
      </c>
      <c r="Y38" s="117">
        <v>0</v>
      </c>
      <c r="Z38" s="117">
        <v>0</v>
      </c>
      <c r="AA38" s="117">
        <v>0</v>
      </c>
      <c r="AB38" s="117">
        <v>0</v>
      </c>
      <c r="AC38" s="117">
        <v>0</v>
      </c>
      <c r="AD38" s="117">
        <v>0</v>
      </c>
      <c r="AE38" s="117">
        <v>0</v>
      </c>
      <c r="AF38" s="117">
        <v>0</v>
      </c>
      <c r="AG38" s="117">
        <v>0</v>
      </c>
      <c r="AH38" s="117">
        <v>0</v>
      </c>
      <c r="AI38" s="117">
        <v>4</v>
      </c>
      <c r="AJ38" s="117">
        <v>0</v>
      </c>
      <c r="AK38" s="117">
        <v>21</v>
      </c>
      <c r="AL38" s="117">
        <v>0</v>
      </c>
      <c r="AM38" s="117">
        <v>0</v>
      </c>
      <c r="AN38" s="117">
        <v>0</v>
      </c>
      <c r="AO38" s="117">
        <v>0</v>
      </c>
      <c r="AP38" s="117">
        <v>0</v>
      </c>
      <c r="AQ38" s="117">
        <v>0</v>
      </c>
      <c r="AR38" s="117">
        <v>0</v>
      </c>
      <c r="AS38" s="117">
        <v>0</v>
      </c>
      <c r="AT38" s="117">
        <v>0</v>
      </c>
      <c r="AU38" s="117">
        <v>0</v>
      </c>
      <c r="AV38" s="117">
        <v>0</v>
      </c>
      <c r="AW38" s="117">
        <v>0</v>
      </c>
      <c r="AX38" s="117">
        <v>0</v>
      </c>
      <c r="AY38" s="117">
        <v>1</v>
      </c>
      <c r="AZ38" s="117">
        <v>0</v>
      </c>
      <c r="BA38" s="117">
        <v>0</v>
      </c>
      <c r="BB38" s="117">
        <v>0</v>
      </c>
      <c r="BC38" s="117">
        <v>0</v>
      </c>
      <c r="BD38" s="117">
        <v>0</v>
      </c>
      <c r="BE38" s="117">
        <v>0</v>
      </c>
      <c r="BF38" s="117">
        <v>0</v>
      </c>
      <c r="BG38" s="117">
        <v>0</v>
      </c>
      <c r="BH38" s="117">
        <v>0</v>
      </c>
    </row>
    <row r="39" spans="1:60" x14ac:dyDescent="0.2">
      <c r="A39" s="117" t="s">
        <v>416</v>
      </c>
      <c r="B39" s="117" t="s">
        <v>362</v>
      </c>
      <c r="C39" s="117" t="s">
        <v>376</v>
      </c>
      <c r="D39" s="117" t="s">
        <v>377</v>
      </c>
      <c r="E39" s="117" t="s">
        <v>378</v>
      </c>
      <c r="F39" s="117" t="s">
        <v>379</v>
      </c>
      <c r="G39" s="117" t="s">
        <v>380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0</v>
      </c>
      <c r="V39" s="117">
        <v>0</v>
      </c>
      <c r="W39" s="117">
        <v>0</v>
      </c>
      <c r="X39" s="117">
        <v>0</v>
      </c>
      <c r="Y39" s="117">
        <v>0</v>
      </c>
      <c r="Z39" s="117">
        <v>1</v>
      </c>
      <c r="AA39" s="117">
        <v>0</v>
      </c>
      <c r="AB39" s="117">
        <v>0</v>
      </c>
      <c r="AC39" s="117">
        <v>0</v>
      </c>
      <c r="AD39" s="117">
        <v>0</v>
      </c>
      <c r="AE39" s="117">
        <v>0</v>
      </c>
      <c r="AF39" s="117">
        <v>0</v>
      </c>
      <c r="AG39" s="117">
        <v>0</v>
      </c>
      <c r="AH39" s="117">
        <v>0</v>
      </c>
      <c r="AI39" s="117">
        <v>0</v>
      </c>
      <c r="AJ39" s="117">
        <v>0</v>
      </c>
      <c r="AK39" s="117">
        <v>8</v>
      </c>
      <c r="AL39" s="117">
        <v>2</v>
      </c>
      <c r="AM39" s="117">
        <v>1</v>
      </c>
      <c r="AN39" s="117">
        <v>1</v>
      </c>
      <c r="AO39" s="117">
        <v>1</v>
      </c>
      <c r="AP39" s="117">
        <v>0</v>
      </c>
      <c r="AQ39" s="117">
        <v>0</v>
      </c>
      <c r="AR39" s="117">
        <v>0</v>
      </c>
      <c r="AS39" s="117">
        <v>0</v>
      </c>
      <c r="AT39" s="117">
        <v>0</v>
      </c>
      <c r="AU39" s="117">
        <v>0</v>
      </c>
      <c r="AV39" s="117">
        <v>0</v>
      </c>
      <c r="AW39" s="117">
        <v>0</v>
      </c>
      <c r="AX39" s="117">
        <v>0</v>
      </c>
      <c r="AY39" s="117">
        <v>0</v>
      </c>
      <c r="AZ39" s="117">
        <v>2</v>
      </c>
      <c r="BA39" s="117">
        <v>0</v>
      </c>
      <c r="BB39" s="117">
        <v>0</v>
      </c>
      <c r="BC39" s="117">
        <v>0</v>
      </c>
      <c r="BD39" s="117">
        <v>0</v>
      </c>
      <c r="BE39" s="117">
        <v>0</v>
      </c>
      <c r="BF39" s="117">
        <v>0</v>
      </c>
      <c r="BG39" s="117">
        <v>0</v>
      </c>
      <c r="BH39" s="117">
        <v>1</v>
      </c>
    </row>
    <row r="40" spans="1:60" x14ac:dyDescent="0.2">
      <c r="A40" s="117" t="s">
        <v>417</v>
      </c>
      <c r="B40" s="117" t="s">
        <v>362</v>
      </c>
      <c r="C40" s="117" t="s">
        <v>376</v>
      </c>
      <c r="D40" s="117" t="s">
        <v>377</v>
      </c>
      <c r="E40" s="117" t="s">
        <v>378</v>
      </c>
      <c r="F40" s="117" t="s">
        <v>379</v>
      </c>
      <c r="G40" s="117" t="s">
        <v>380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v>0</v>
      </c>
      <c r="V40" s="117">
        <v>0</v>
      </c>
      <c r="W40" s="117">
        <v>0</v>
      </c>
      <c r="X40" s="117">
        <v>0</v>
      </c>
      <c r="Y40" s="117">
        <v>0</v>
      </c>
      <c r="Z40" s="117">
        <v>0</v>
      </c>
      <c r="AA40" s="117">
        <v>0</v>
      </c>
      <c r="AB40" s="117">
        <v>1</v>
      </c>
      <c r="AC40" s="117">
        <v>0</v>
      </c>
      <c r="AD40" s="117">
        <v>0</v>
      </c>
      <c r="AE40" s="117">
        <v>0</v>
      </c>
      <c r="AF40" s="117">
        <v>0</v>
      </c>
      <c r="AG40" s="117">
        <v>0</v>
      </c>
      <c r="AH40" s="117">
        <v>0</v>
      </c>
      <c r="AI40" s="117">
        <v>0</v>
      </c>
      <c r="AJ40" s="117">
        <v>0</v>
      </c>
      <c r="AK40" s="117">
        <v>0</v>
      </c>
      <c r="AL40" s="117">
        <v>0</v>
      </c>
      <c r="AM40" s="117">
        <v>0</v>
      </c>
      <c r="AN40" s="117">
        <v>0</v>
      </c>
      <c r="AO40" s="117">
        <v>0</v>
      </c>
      <c r="AP40" s="117">
        <v>0</v>
      </c>
      <c r="AQ40" s="117">
        <v>0</v>
      </c>
      <c r="AR40" s="117">
        <v>0</v>
      </c>
      <c r="AS40" s="117">
        <v>0</v>
      </c>
      <c r="AT40" s="117">
        <v>0</v>
      </c>
      <c r="AU40" s="117">
        <v>0</v>
      </c>
      <c r="AV40" s="117">
        <v>0</v>
      </c>
      <c r="AW40" s="117">
        <v>0</v>
      </c>
      <c r="AX40" s="117">
        <v>0</v>
      </c>
      <c r="AY40" s="117">
        <v>0</v>
      </c>
      <c r="AZ40" s="117">
        <v>0</v>
      </c>
      <c r="BA40" s="117">
        <v>5</v>
      </c>
      <c r="BB40" s="117">
        <v>3</v>
      </c>
      <c r="BC40" s="117">
        <v>0</v>
      </c>
      <c r="BD40" s="117">
        <v>0</v>
      </c>
      <c r="BE40" s="117">
        <v>0</v>
      </c>
      <c r="BF40" s="117">
        <v>0</v>
      </c>
      <c r="BG40" s="117">
        <v>0</v>
      </c>
      <c r="BH40" s="117">
        <v>0</v>
      </c>
    </row>
    <row r="41" spans="1:60" x14ac:dyDescent="0.2">
      <c r="A41" s="117" t="s">
        <v>418</v>
      </c>
      <c r="B41" s="117" t="s">
        <v>362</v>
      </c>
      <c r="C41" s="117" t="s">
        <v>376</v>
      </c>
      <c r="D41" s="117" t="s">
        <v>377</v>
      </c>
      <c r="E41" s="117" t="s">
        <v>378</v>
      </c>
      <c r="F41" s="117" t="s">
        <v>379</v>
      </c>
      <c r="G41" s="117" t="s">
        <v>380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1</v>
      </c>
      <c r="Q41" s="117">
        <v>0</v>
      </c>
      <c r="R41" s="117">
        <v>9</v>
      </c>
      <c r="S41" s="117">
        <v>0</v>
      </c>
      <c r="T41" s="117">
        <v>15</v>
      </c>
      <c r="U41" s="117">
        <v>0</v>
      </c>
      <c r="V41" s="117">
        <v>0</v>
      </c>
      <c r="W41" s="117">
        <v>0</v>
      </c>
      <c r="X41" s="117">
        <v>0</v>
      </c>
      <c r="Y41" s="117">
        <v>0</v>
      </c>
      <c r="Z41" s="117">
        <v>0</v>
      </c>
      <c r="AA41" s="117">
        <v>0</v>
      </c>
      <c r="AB41" s="117">
        <v>0</v>
      </c>
      <c r="AC41" s="117">
        <v>0</v>
      </c>
      <c r="AD41" s="117">
        <v>0</v>
      </c>
      <c r="AE41" s="117">
        <v>0</v>
      </c>
      <c r="AF41" s="117">
        <v>0</v>
      </c>
      <c r="AG41" s="117">
        <v>0</v>
      </c>
      <c r="AH41" s="117">
        <v>0</v>
      </c>
      <c r="AI41" s="117">
        <v>0</v>
      </c>
      <c r="AJ41" s="117">
        <v>0</v>
      </c>
      <c r="AK41" s="117">
        <v>0</v>
      </c>
      <c r="AL41" s="117">
        <v>0</v>
      </c>
      <c r="AM41" s="117">
        <v>0</v>
      </c>
      <c r="AN41" s="117">
        <v>0</v>
      </c>
      <c r="AO41" s="117">
        <v>0</v>
      </c>
      <c r="AP41" s="117">
        <v>0</v>
      </c>
      <c r="AQ41" s="117">
        <v>0</v>
      </c>
      <c r="AR41" s="117">
        <v>0</v>
      </c>
      <c r="AS41" s="117">
        <v>0</v>
      </c>
      <c r="AT41" s="117">
        <v>0</v>
      </c>
      <c r="AU41" s="117">
        <v>0</v>
      </c>
      <c r="AV41" s="117">
        <v>0</v>
      </c>
      <c r="AW41" s="117">
        <v>0</v>
      </c>
      <c r="AX41" s="117">
        <v>0</v>
      </c>
      <c r="AY41" s="117">
        <v>0</v>
      </c>
      <c r="AZ41" s="117">
        <v>0</v>
      </c>
      <c r="BA41" s="117">
        <v>0</v>
      </c>
      <c r="BB41" s="117">
        <v>0</v>
      </c>
      <c r="BC41" s="117">
        <v>0</v>
      </c>
      <c r="BD41" s="117">
        <v>0</v>
      </c>
      <c r="BE41" s="117">
        <v>0</v>
      </c>
      <c r="BF41" s="117">
        <v>0</v>
      </c>
      <c r="BG41" s="117">
        <v>0</v>
      </c>
      <c r="BH41" s="117">
        <v>0</v>
      </c>
    </row>
    <row r="42" spans="1:60" x14ac:dyDescent="0.2">
      <c r="A42" s="117" t="s">
        <v>419</v>
      </c>
      <c r="B42" s="117" t="s">
        <v>362</v>
      </c>
      <c r="C42" s="117" t="s">
        <v>363</v>
      </c>
      <c r="D42" s="117" t="s">
        <v>364</v>
      </c>
      <c r="E42" s="117" t="s">
        <v>365</v>
      </c>
      <c r="F42" s="117" t="s">
        <v>366</v>
      </c>
      <c r="G42" s="117" t="s">
        <v>420</v>
      </c>
      <c r="H42" s="117">
        <v>3</v>
      </c>
      <c r="I42" s="117">
        <v>5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7">
        <v>1</v>
      </c>
      <c r="R42" s="117">
        <v>0</v>
      </c>
      <c r="S42" s="117">
        <v>0</v>
      </c>
      <c r="T42" s="117">
        <v>0</v>
      </c>
      <c r="U42" s="117">
        <v>0</v>
      </c>
      <c r="V42" s="117">
        <v>1</v>
      </c>
      <c r="W42" s="117">
        <v>2</v>
      </c>
      <c r="X42" s="117">
        <v>0</v>
      </c>
      <c r="Y42" s="117">
        <v>0</v>
      </c>
      <c r="Z42" s="117">
        <v>0</v>
      </c>
      <c r="AA42" s="117">
        <v>0</v>
      </c>
      <c r="AB42" s="117">
        <v>0</v>
      </c>
      <c r="AC42" s="117">
        <v>0</v>
      </c>
      <c r="AD42" s="117">
        <v>0</v>
      </c>
      <c r="AE42" s="117">
        <v>0</v>
      </c>
      <c r="AF42" s="117">
        <v>0</v>
      </c>
      <c r="AG42" s="117">
        <v>0</v>
      </c>
      <c r="AH42" s="117">
        <v>0</v>
      </c>
      <c r="AI42" s="117">
        <v>0</v>
      </c>
      <c r="AJ42" s="117">
        <v>0</v>
      </c>
      <c r="AK42" s="117">
        <v>0</v>
      </c>
      <c r="AL42" s="117">
        <v>0</v>
      </c>
      <c r="AM42" s="117">
        <v>0</v>
      </c>
      <c r="AN42" s="117">
        <v>0</v>
      </c>
      <c r="AO42" s="117">
        <v>0</v>
      </c>
      <c r="AP42" s="117">
        <v>0</v>
      </c>
      <c r="AQ42" s="117">
        <v>0</v>
      </c>
      <c r="AR42" s="117">
        <v>0</v>
      </c>
      <c r="AS42" s="117">
        <v>0</v>
      </c>
      <c r="AT42" s="117">
        <v>0</v>
      </c>
      <c r="AU42" s="117">
        <v>0</v>
      </c>
      <c r="AV42" s="117">
        <v>1</v>
      </c>
      <c r="AW42" s="117">
        <v>0</v>
      </c>
      <c r="AX42" s="117">
        <v>0</v>
      </c>
      <c r="AY42" s="117">
        <v>0</v>
      </c>
      <c r="AZ42" s="117">
        <v>0</v>
      </c>
      <c r="BA42" s="117">
        <v>0</v>
      </c>
      <c r="BB42" s="117">
        <v>0</v>
      </c>
      <c r="BC42" s="117">
        <v>0</v>
      </c>
      <c r="BD42" s="117">
        <v>0</v>
      </c>
      <c r="BE42" s="117">
        <v>0</v>
      </c>
      <c r="BF42" s="117">
        <v>0</v>
      </c>
      <c r="BG42" s="117">
        <v>0</v>
      </c>
      <c r="BH42" s="117">
        <v>0</v>
      </c>
    </row>
    <row r="43" spans="1:60" x14ac:dyDescent="0.2">
      <c r="A43" s="117" t="s">
        <v>421</v>
      </c>
      <c r="B43" s="117" t="s">
        <v>362</v>
      </c>
      <c r="C43" s="117" t="s">
        <v>376</v>
      </c>
      <c r="D43" s="117" t="s">
        <v>377</v>
      </c>
      <c r="E43" s="117" t="s">
        <v>378</v>
      </c>
      <c r="F43" s="117" t="s">
        <v>379</v>
      </c>
      <c r="G43" s="117" t="s">
        <v>380</v>
      </c>
      <c r="H43" s="117">
        <v>0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17">
        <v>0</v>
      </c>
      <c r="U43" s="117">
        <v>0</v>
      </c>
      <c r="V43" s="117">
        <v>31</v>
      </c>
      <c r="W43" s="117">
        <v>1</v>
      </c>
      <c r="X43" s="117">
        <v>0</v>
      </c>
      <c r="Y43" s="117">
        <v>0</v>
      </c>
      <c r="Z43" s="117">
        <v>0</v>
      </c>
      <c r="AA43" s="117">
        <v>2</v>
      </c>
      <c r="AB43" s="117">
        <v>4</v>
      </c>
      <c r="AC43" s="117">
        <v>0</v>
      </c>
      <c r="AD43" s="117">
        <v>0</v>
      </c>
      <c r="AE43" s="117">
        <v>0</v>
      </c>
      <c r="AF43" s="117">
        <v>0</v>
      </c>
      <c r="AG43" s="117">
        <v>1</v>
      </c>
      <c r="AH43" s="117">
        <v>0</v>
      </c>
      <c r="AI43" s="117">
        <v>0</v>
      </c>
      <c r="AJ43" s="117">
        <v>0</v>
      </c>
      <c r="AK43" s="117">
        <v>0</v>
      </c>
      <c r="AL43" s="117">
        <v>0</v>
      </c>
      <c r="AM43" s="117">
        <v>0</v>
      </c>
      <c r="AN43" s="117">
        <v>0</v>
      </c>
      <c r="AO43" s="117">
        <v>0</v>
      </c>
      <c r="AP43" s="117">
        <v>0</v>
      </c>
      <c r="AQ43" s="117">
        <v>0</v>
      </c>
      <c r="AR43" s="117">
        <v>0</v>
      </c>
      <c r="AS43" s="117">
        <v>0</v>
      </c>
      <c r="AT43" s="117">
        <v>0</v>
      </c>
      <c r="AU43" s="117">
        <v>0</v>
      </c>
      <c r="AV43" s="117">
        <v>0</v>
      </c>
      <c r="AW43" s="117">
        <v>0</v>
      </c>
      <c r="AX43" s="117">
        <v>0</v>
      </c>
      <c r="AY43" s="117">
        <v>0</v>
      </c>
      <c r="AZ43" s="117">
        <v>0</v>
      </c>
      <c r="BA43" s="117">
        <v>0</v>
      </c>
      <c r="BB43" s="117">
        <v>0</v>
      </c>
      <c r="BC43" s="117">
        <v>0</v>
      </c>
      <c r="BD43" s="117">
        <v>0</v>
      </c>
      <c r="BE43" s="117">
        <v>0</v>
      </c>
      <c r="BF43" s="117">
        <v>0</v>
      </c>
      <c r="BG43" s="117">
        <v>0</v>
      </c>
      <c r="BH43" s="117">
        <v>0</v>
      </c>
    </row>
    <row r="44" spans="1:60" x14ac:dyDescent="0.2">
      <c r="A44" s="117" t="s">
        <v>422</v>
      </c>
      <c r="B44" s="117" t="s">
        <v>362</v>
      </c>
      <c r="C44" s="117" t="s">
        <v>376</v>
      </c>
      <c r="D44" s="117" t="s">
        <v>377</v>
      </c>
      <c r="E44" s="117" t="s">
        <v>378</v>
      </c>
      <c r="F44" s="117" t="s">
        <v>379</v>
      </c>
      <c r="G44" s="117" t="s">
        <v>380</v>
      </c>
      <c r="H44" s="117">
        <v>0</v>
      </c>
      <c r="I44" s="117"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v>0</v>
      </c>
      <c r="V44" s="117">
        <v>0</v>
      </c>
      <c r="W44" s="117">
        <v>0</v>
      </c>
      <c r="X44" s="117">
        <v>0</v>
      </c>
      <c r="Y44" s="117">
        <v>0</v>
      </c>
      <c r="Z44" s="117">
        <v>0</v>
      </c>
      <c r="AA44" s="117">
        <v>0</v>
      </c>
      <c r="AB44" s="117">
        <v>0</v>
      </c>
      <c r="AC44" s="117">
        <v>0</v>
      </c>
      <c r="AD44" s="117">
        <v>0</v>
      </c>
      <c r="AE44" s="117">
        <v>0</v>
      </c>
      <c r="AF44" s="117">
        <v>0</v>
      </c>
      <c r="AG44" s="117">
        <v>0</v>
      </c>
      <c r="AH44" s="117">
        <v>0</v>
      </c>
      <c r="AI44" s="117">
        <v>0</v>
      </c>
      <c r="AJ44" s="117">
        <v>0</v>
      </c>
      <c r="AK44" s="117">
        <v>0</v>
      </c>
      <c r="AL44" s="117">
        <v>0</v>
      </c>
      <c r="AM44" s="117">
        <v>0</v>
      </c>
      <c r="AN44" s="117">
        <v>0</v>
      </c>
      <c r="AO44" s="117">
        <v>0</v>
      </c>
      <c r="AP44" s="117">
        <v>0</v>
      </c>
      <c r="AQ44" s="117">
        <v>0</v>
      </c>
      <c r="AR44" s="117">
        <v>0</v>
      </c>
      <c r="AS44" s="117">
        <v>0</v>
      </c>
      <c r="AT44" s="117">
        <v>0</v>
      </c>
      <c r="AU44" s="117">
        <v>0</v>
      </c>
      <c r="AV44" s="117">
        <v>0</v>
      </c>
      <c r="AW44" s="117">
        <v>1</v>
      </c>
      <c r="AX44" s="117">
        <v>1</v>
      </c>
      <c r="AY44" s="117">
        <v>3</v>
      </c>
      <c r="AZ44" s="117">
        <v>0</v>
      </c>
      <c r="BA44" s="117">
        <v>0</v>
      </c>
      <c r="BB44" s="117">
        <v>0</v>
      </c>
      <c r="BC44" s="117">
        <v>0</v>
      </c>
      <c r="BD44" s="117">
        <v>0</v>
      </c>
      <c r="BE44" s="117">
        <v>0</v>
      </c>
      <c r="BF44" s="117">
        <v>0</v>
      </c>
      <c r="BG44" s="117">
        <v>0</v>
      </c>
      <c r="BH44" s="117">
        <v>0</v>
      </c>
    </row>
    <row r="45" spans="1:60" x14ac:dyDescent="0.2">
      <c r="A45" s="117" t="s">
        <v>423</v>
      </c>
      <c r="B45" s="117" t="s">
        <v>362</v>
      </c>
      <c r="C45" s="117" t="s">
        <v>363</v>
      </c>
      <c r="D45" s="117" t="s">
        <v>369</v>
      </c>
      <c r="E45" s="117" t="s">
        <v>370</v>
      </c>
      <c r="F45" s="117" t="s">
        <v>371</v>
      </c>
      <c r="G45" s="117" t="s">
        <v>372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  <c r="V45" s="117">
        <v>0</v>
      </c>
      <c r="W45" s="117">
        <v>0</v>
      </c>
      <c r="X45" s="117">
        <v>0</v>
      </c>
      <c r="Y45" s="117">
        <v>0</v>
      </c>
      <c r="Z45" s="117">
        <v>0</v>
      </c>
      <c r="AA45" s="117">
        <v>0</v>
      </c>
      <c r="AB45" s="117">
        <v>0</v>
      </c>
      <c r="AC45" s="117">
        <v>0</v>
      </c>
      <c r="AD45" s="117">
        <v>0</v>
      </c>
      <c r="AE45" s="117">
        <v>0</v>
      </c>
      <c r="AF45" s="117">
        <v>0</v>
      </c>
      <c r="AG45" s="117">
        <v>0</v>
      </c>
      <c r="AH45" s="117">
        <v>0</v>
      </c>
      <c r="AI45" s="117">
        <v>0</v>
      </c>
      <c r="AJ45" s="117">
        <v>0</v>
      </c>
      <c r="AK45" s="117">
        <v>0</v>
      </c>
      <c r="AL45" s="117">
        <v>5</v>
      </c>
      <c r="AM45" s="117">
        <v>2</v>
      </c>
      <c r="AN45" s="117">
        <v>0</v>
      </c>
      <c r="AO45" s="117">
        <v>0</v>
      </c>
      <c r="AP45" s="117">
        <v>0</v>
      </c>
      <c r="AQ45" s="117">
        <v>0</v>
      </c>
      <c r="AR45" s="117">
        <v>0</v>
      </c>
      <c r="AS45" s="117">
        <v>0</v>
      </c>
      <c r="AT45" s="117">
        <v>0</v>
      </c>
      <c r="AU45" s="117">
        <v>0</v>
      </c>
      <c r="AV45" s="117">
        <v>0</v>
      </c>
      <c r="AW45" s="117">
        <v>0</v>
      </c>
      <c r="AX45" s="117">
        <v>0</v>
      </c>
      <c r="AY45" s="117">
        <v>0</v>
      </c>
      <c r="AZ45" s="117">
        <v>0</v>
      </c>
      <c r="BA45" s="117">
        <v>0</v>
      </c>
      <c r="BB45" s="117">
        <v>0</v>
      </c>
      <c r="BC45" s="117">
        <v>0</v>
      </c>
      <c r="BD45" s="117">
        <v>0</v>
      </c>
      <c r="BE45" s="117">
        <v>0</v>
      </c>
      <c r="BF45" s="117">
        <v>0</v>
      </c>
      <c r="BG45" s="117">
        <v>0</v>
      </c>
      <c r="BH45" s="117">
        <v>0</v>
      </c>
    </row>
    <row r="46" spans="1:60" x14ac:dyDescent="0.2">
      <c r="A46" s="117" t="s">
        <v>424</v>
      </c>
      <c r="B46" s="117" t="s">
        <v>362</v>
      </c>
      <c r="C46" s="117" t="s">
        <v>363</v>
      </c>
      <c r="D46" s="117" t="s">
        <v>369</v>
      </c>
      <c r="E46" s="117" t="s">
        <v>370</v>
      </c>
      <c r="F46" s="117" t="s">
        <v>371</v>
      </c>
      <c r="G46" s="117" t="s">
        <v>425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0</v>
      </c>
      <c r="V46" s="117">
        <v>0</v>
      </c>
      <c r="W46" s="117">
        <v>0</v>
      </c>
      <c r="X46" s="117">
        <v>0</v>
      </c>
      <c r="Y46" s="117">
        <v>0</v>
      </c>
      <c r="Z46" s="117">
        <v>0</v>
      </c>
      <c r="AA46" s="117">
        <v>0</v>
      </c>
      <c r="AB46" s="117">
        <v>0</v>
      </c>
      <c r="AC46" s="117">
        <v>0</v>
      </c>
      <c r="AD46" s="117">
        <v>0</v>
      </c>
      <c r="AE46" s="117">
        <v>0</v>
      </c>
      <c r="AF46" s="117">
        <v>0</v>
      </c>
      <c r="AG46" s="117">
        <v>0</v>
      </c>
      <c r="AH46" s="117">
        <v>0</v>
      </c>
      <c r="AI46" s="117">
        <v>0</v>
      </c>
      <c r="AJ46" s="117">
        <v>0</v>
      </c>
      <c r="AK46" s="117">
        <v>1</v>
      </c>
      <c r="AL46" s="117">
        <v>5</v>
      </c>
      <c r="AM46" s="117">
        <v>0</v>
      </c>
      <c r="AN46" s="117">
        <v>0</v>
      </c>
      <c r="AO46" s="117">
        <v>0</v>
      </c>
      <c r="AP46" s="117">
        <v>0</v>
      </c>
      <c r="AQ46" s="117">
        <v>0</v>
      </c>
      <c r="AR46" s="117">
        <v>0</v>
      </c>
      <c r="AS46" s="117">
        <v>0</v>
      </c>
      <c r="AT46" s="117">
        <v>0</v>
      </c>
      <c r="AU46" s="117">
        <v>0</v>
      </c>
      <c r="AV46" s="117">
        <v>0</v>
      </c>
      <c r="AW46" s="117">
        <v>0</v>
      </c>
      <c r="AX46" s="117">
        <v>0</v>
      </c>
      <c r="AY46" s="117">
        <v>0</v>
      </c>
      <c r="AZ46" s="117">
        <v>0</v>
      </c>
      <c r="BA46" s="117">
        <v>0</v>
      </c>
      <c r="BB46" s="117">
        <v>0</v>
      </c>
      <c r="BC46" s="117">
        <v>0</v>
      </c>
      <c r="BD46" s="117">
        <v>0</v>
      </c>
      <c r="BE46" s="117">
        <v>0</v>
      </c>
      <c r="BF46" s="117">
        <v>0</v>
      </c>
      <c r="BG46" s="117">
        <v>0</v>
      </c>
      <c r="BH46" s="117">
        <v>2</v>
      </c>
    </row>
    <row r="47" spans="1:60" x14ac:dyDescent="0.2">
      <c r="A47" s="117" t="s">
        <v>426</v>
      </c>
      <c r="B47" s="117" t="s">
        <v>362</v>
      </c>
      <c r="C47" s="117" t="s">
        <v>363</v>
      </c>
      <c r="D47" s="117" t="s">
        <v>369</v>
      </c>
      <c r="E47" s="117" t="s">
        <v>370</v>
      </c>
      <c r="F47" s="117" t="s">
        <v>371</v>
      </c>
      <c r="G47" s="117" t="s">
        <v>372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0</v>
      </c>
      <c r="V47" s="117">
        <v>0</v>
      </c>
      <c r="W47" s="117">
        <v>0</v>
      </c>
      <c r="X47" s="117">
        <v>0</v>
      </c>
      <c r="Y47" s="117">
        <v>0</v>
      </c>
      <c r="Z47" s="117">
        <v>0</v>
      </c>
      <c r="AA47" s="117">
        <v>0</v>
      </c>
      <c r="AB47" s="117">
        <v>0</v>
      </c>
      <c r="AC47" s="117">
        <v>0</v>
      </c>
      <c r="AD47" s="117">
        <v>0</v>
      </c>
      <c r="AE47" s="117">
        <v>0</v>
      </c>
      <c r="AF47" s="117">
        <v>0</v>
      </c>
      <c r="AG47" s="117">
        <v>0</v>
      </c>
      <c r="AH47" s="117">
        <v>0</v>
      </c>
      <c r="AI47" s="117">
        <v>0</v>
      </c>
      <c r="AJ47" s="117">
        <v>0</v>
      </c>
      <c r="AK47" s="117">
        <v>0</v>
      </c>
      <c r="AL47" s="117">
        <v>16</v>
      </c>
      <c r="AM47" s="117">
        <v>6</v>
      </c>
      <c r="AN47" s="117">
        <v>0</v>
      </c>
      <c r="AO47" s="117">
        <v>0</v>
      </c>
      <c r="AP47" s="117">
        <v>0</v>
      </c>
      <c r="AQ47" s="117">
        <v>0</v>
      </c>
      <c r="AR47" s="117">
        <v>0</v>
      </c>
      <c r="AS47" s="117">
        <v>0</v>
      </c>
      <c r="AT47" s="117">
        <v>0</v>
      </c>
      <c r="AU47" s="117">
        <v>0</v>
      </c>
      <c r="AV47" s="117">
        <v>0</v>
      </c>
      <c r="AW47" s="117">
        <v>0</v>
      </c>
      <c r="AX47" s="117">
        <v>0</v>
      </c>
      <c r="AY47" s="117">
        <v>0</v>
      </c>
      <c r="AZ47" s="117">
        <v>0</v>
      </c>
      <c r="BA47" s="117">
        <v>0</v>
      </c>
      <c r="BB47" s="117">
        <v>0</v>
      </c>
      <c r="BC47" s="117">
        <v>0</v>
      </c>
      <c r="BD47" s="117">
        <v>0</v>
      </c>
      <c r="BE47" s="117">
        <v>0</v>
      </c>
      <c r="BF47" s="117">
        <v>0</v>
      </c>
      <c r="BG47" s="117">
        <v>0</v>
      </c>
      <c r="BH47" s="117">
        <v>0</v>
      </c>
    </row>
    <row r="48" spans="1:60" x14ac:dyDescent="0.2">
      <c r="A48" s="117" t="s">
        <v>427</v>
      </c>
      <c r="B48" s="117" t="s">
        <v>362</v>
      </c>
      <c r="C48" s="117" t="s">
        <v>376</v>
      </c>
      <c r="D48" s="117" t="s">
        <v>377</v>
      </c>
      <c r="E48" s="117" t="s">
        <v>378</v>
      </c>
      <c r="F48" s="117" t="s">
        <v>379</v>
      </c>
      <c r="G48" s="117" t="s">
        <v>380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v>0</v>
      </c>
      <c r="V48" s="117">
        <v>0</v>
      </c>
      <c r="W48" s="117">
        <v>0</v>
      </c>
      <c r="X48" s="117">
        <v>0</v>
      </c>
      <c r="Y48" s="117">
        <v>0</v>
      </c>
      <c r="Z48" s="117">
        <v>0</v>
      </c>
      <c r="AA48" s="117">
        <v>0</v>
      </c>
      <c r="AB48" s="117">
        <v>0</v>
      </c>
      <c r="AC48" s="117">
        <v>0</v>
      </c>
      <c r="AD48" s="117">
        <v>0</v>
      </c>
      <c r="AE48" s="117">
        <v>0</v>
      </c>
      <c r="AF48" s="117">
        <v>0</v>
      </c>
      <c r="AG48" s="117">
        <v>0</v>
      </c>
      <c r="AH48" s="117">
        <v>0</v>
      </c>
      <c r="AI48" s="117">
        <v>0</v>
      </c>
      <c r="AJ48" s="117">
        <v>0</v>
      </c>
      <c r="AK48" s="117">
        <v>0</v>
      </c>
      <c r="AL48" s="117">
        <v>1</v>
      </c>
      <c r="AM48" s="117">
        <v>2</v>
      </c>
      <c r="AN48" s="117">
        <v>0</v>
      </c>
      <c r="AO48" s="117">
        <v>0</v>
      </c>
      <c r="AP48" s="117">
        <v>0</v>
      </c>
      <c r="AQ48" s="117">
        <v>0</v>
      </c>
      <c r="AR48" s="117">
        <v>0</v>
      </c>
      <c r="AS48" s="117">
        <v>0</v>
      </c>
      <c r="AT48" s="117">
        <v>0</v>
      </c>
      <c r="AU48" s="117">
        <v>0</v>
      </c>
      <c r="AV48" s="117">
        <v>0</v>
      </c>
      <c r="AW48" s="117">
        <v>0</v>
      </c>
      <c r="AX48" s="117">
        <v>6</v>
      </c>
      <c r="AY48" s="117">
        <v>0</v>
      </c>
      <c r="AZ48" s="117">
        <v>7</v>
      </c>
      <c r="BA48" s="117">
        <v>0</v>
      </c>
      <c r="BB48" s="117">
        <v>0</v>
      </c>
      <c r="BC48" s="117">
        <v>0</v>
      </c>
      <c r="BD48" s="117">
        <v>0</v>
      </c>
      <c r="BE48" s="117">
        <v>0</v>
      </c>
      <c r="BF48" s="117">
        <v>0</v>
      </c>
      <c r="BG48" s="117">
        <v>0</v>
      </c>
      <c r="BH48" s="117">
        <v>2</v>
      </c>
    </row>
    <row r="49" spans="1:60" x14ac:dyDescent="0.2">
      <c r="A49" s="117" t="s">
        <v>428</v>
      </c>
      <c r="B49" s="117" t="s">
        <v>362</v>
      </c>
      <c r="C49" s="117" t="s">
        <v>386</v>
      </c>
      <c r="D49" s="117" t="s">
        <v>387</v>
      </c>
      <c r="E49" s="117" t="s">
        <v>388</v>
      </c>
      <c r="F49" s="117" t="s">
        <v>389</v>
      </c>
      <c r="G49" s="117" t="s">
        <v>390</v>
      </c>
      <c r="H49" s="117">
        <v>0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17">
        <v>0</v>
      </c>
      <c r="U49" s="117">
        <v>0</v>
      </c>
      <c r="V49" s="117">
        <v>0</v>
      </c>
      <c r="W49" s="117">
        <v>0</v>
      </c>
      <c r="X49" s="117">
        <v>0</v>
      </c>
      <c r="Y49" s="117">
        <v>0</v>
      </c>
      <c r="Z49" s="117">
        <v>7</v>
      </c>
      <c r="AA49" s="117">
        <v>0</v>
      </c>
      <c r="AB49" s="117">
        <v>0</v>
      </c>
      <c r="AC49" s="117">
        <v>0</v>
      </c>
      <c r="AD49" s="117">
        <v>0</v>
      </c>
      <c r="AE49" s="117">
        <v>0</v>
      </c>
      <c r="AF49" s="117">
        <v>0</v>
      </c>
      <c r="AG49" s="117">
        <v>0</v>
      </c>
      <c r="AH49" s="117">
        <v>0</v>
      </c>
      <c r="AI49" s="117">
        <v>0</v>
      </c>
      <c r="AJ49" s="117">
        <v>0</v>
      </c>
      <c r="AK49" s="117">
        <v>20</v>
      </c>
      <c r="AL49" s="117">
        <v>163</v>
      </c>
      <c r="AM49" s="117">
        <v>219</v>
      </c>
      <c r="AN49" s="117">
        <v>175</v>
      </c>
      <c r="AO49" s="117">
        <v>7</v>
      </c>
      <c r="AP49" s="117">
        <v>0</v>
      </c>
      <c r="AQ49" s="117">
        <v>0</v>
      </c>
      <c r="AR49" s="117">
        <v>1</v>
      </c>
      <c r="AS49" s="117">
        <v>0</v>
      </c>
      <c r="AT49" s="117">
        <v>1</v>
      </c>
      <c r="AU49" s="117">
        <v>0</v>
      </c>
      <c r="AV49" s="117">
        <v>0</v>
      </c>
      <c r="AW49" s="117">
        <v>0</v>
      </c>
      <c r="AX49" s="117">
        <v>17</v>
      </c>
      <c r="AY49" s="117">
        <v>2</v>
      </c>
      <c r="AZ49" s="117">
        <v>3</v>
      </c>
      <c r="BA49" s="117">
        <v>0</v>
      </c>
      <c r="BB49" s="117">
        <v>0</v>
      </c>
      <c r="BC49" s="117">
        <v>0</v>
      </c>
      <c r="BD49" s="117">
        <v>1</v>
      </c>
      <c r="BE49" s="117">
        <v>6</v>
      </c>
      <c r="BF49" s="117">
        <v>3</v>
      </c>
      <c r="BG49" s="117">
        <v>0</v>
      </c>
      <c r="BH49" s="117">
        <v>20</v>
      </c>
    </row>
    <row r="50" spans="1:60" x14ac:dyDescent="0.2">
      <c r="A50" s="117" t="s">
        <v>429</v>
      </c>
      <c r="B50" s="117" t="s">
        <v>362</v>
      </c>
      <c r="C50" s="117" t="s">
        <v>376</v>
      </c>
      <c r="D50" s="117" t="s">
        <v>377</v>
      </c>
      <c r="E50" s="117" t="s">
        <v>378</v>
      </c>
      <c r="F50" s="117" t="s">
        <v>379</v>
      </c>
      <c r="G50" s="117" t="s">
        <v>380</v>
      </c>
      <c r="H50" s="117">
        <v>14</v>
      </c>
      <c r="I50" s="117">
        <v>0</v>
      </c>
      <c r="J50" s="117">
        <v>7</v>
      </c>
      <c r="K50" s="117">
        <v>9</v>
      </c>
      <c r="L50" s="117">
        <v>1</v>
      </c>
      <c r="M50" s="117">
        <v>0</v>
      </c>
      <c r="N50" s="117">
        <v>0</v>
      </c>
      <c r="O50" s="117">
        <v>0</v>
      </c>
      <c r="P50" s="117">
        <v>31</v>
      </c>
      <c r="Q50" s="117">
        <v>0</v>
      </c>
      <c r="R50" s="117">
        <v>36</v>
      </c>
      <c r="S50" s="117">
        <v>4</v>
      </c>
      <c r="T50" s="117">
        <v>93</v>
      </c>
      <c r="U50" s="117">
        <v>0</v>
      </c>
      <c r="V50" s="117">
        <v>3</v>
      </c>
      <c r="W50" s="117">
        <v>3</v>
      </c>
      <c r="X50" s="117">
        <v>49</v>
      </c>
      <c r="Y50" s="117">
        <v>21</v>
      </c>
      <c r="Z50" s="117">
        <v>3</v>
      </c>
      <c r="AA50" s="117">
        <v>19</v>
      </c>
      <c r="AB50" s="117">
        <v>29</v>
      </c>
      <c r="AC50" s="117">
        <v>29</v>
      </c>
      <c r="AD50" s="117">
        <v>17</v>
      </c>
      <c r="AE50" s="117">
        <v>10</v>
      </c>
      <c r="AF50" s="117">
        <v>4</v>
      </c>
      <c r="AG50" s="117">
        <v>46</v>
      </c>
      <c r="AH50" s="117">
        <v>13</v>
      </c>
      <c r="AI50" s="117">
        <v>57</v>
      </c>
      <c r="AJ50" s="117">
        <v>0</v>
      </c>
      <c r="AK50" s="117">
        <v>0</v>
      </c>
      <c r="AL50" s="117">
        <v>0</v>
      </c>
      <c r="AM50" s="117">
        <v>0</v>
      </c>
      <c r="AN50" s="117">
        <v>0</v>
      </c>
      <c r="AO50" s="117">
        <v>2</v>
      </c>
      <c r="AP50" s="117">
        <v>0</v>
      </c>
      <c r="AQ50" s="117">
        <v>0</v>
      </c>
      <c r="AR50" s="117">
        <v>0</v>
      </c>
      <c r="AS50" s="117">
        <v>0</v>
      </c>
      <c r="AT50" s="117">
        <v>0</v>
      </c>
      <c r="AU50" s="117">
        <v>0</v>
      </c>
      <c r="AV50" s="117">
        <v>0</v>
      </c>
      <c r="AW50" s="117">
        <v>9</v>
      </c>
      <c r="AX50" s="117">
        <v>0</v>
      </c>
      <c r="AY50" s="117">
        <v>0</v>
      </c>
      <c r="AZ50" s="117">
        <v>1</v>
      </c>
      <c r="BA50" s="117">
        <v>29</v>
      </c>
      <c r="BB50" s="117">
        <v>13</v>
      </c>
      <c r="BC50" s="117">
        <v>12</v>
      </c>
      <c r="BD50" s="117">
        <v>4</v>
      </c>
      <c r="BE50" s="117">
        <v>0</v>
      </c>
      <c r="BF50" s="117">
        <v>0</v>
      </c>
      <c r="BG50" s="117">
        <v>0</v>
      </c>
      <c r="BH50" s="117">
        <v>0</v>
      </c>
    </row>
    <row r="51" spans="1:60" x14ac:dyDescent="0.2">
      <c r="A51" s="117" t="s">
        <v>430</v>
      </c>
      <c r="B51" s="117" t="s">
        <v>362</v>
      </c>
      <c r="C51" s="117" t="s">
        <v>363</v>
      </c>
      <c r="D51" s="117" t="s">
        <v>369</v>
      </c>
      <c r="E51" s="117" t="s">
        <v>370</v>
      </c>
      <c r="F51" s="117" t="s">
        <v>371</v>
      </c>
      <c r="G51" s="117" t="s">
        <v>372</v>
      </c>
      <c r="H51" s="117">
        <v>0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7">
        <v>0</v>
      </c>
      <c r="R51" s="117">
        <v>0</v>
      </c>
      <c r="S51" s="117">
        <v>0</v>
      </c>
      <c r="T51" s="117">
        <v>0</v>
      </c>
      <c r="U51" s="117">
        <v>0</v>
      </c>
      <c r="V51" s="117">
        <v>0</v>
      </c>
      <c r="W51" s="117">
        <v>0</v>
      </c>
      <c r="X51" s="117">
        <v>0</v>
      </c>
      <c r="Y51" s="117">
        <v>0</v>
      </c>
      <c r="Z51" s="117">
        <v>0</v>
      </c>
      <c r="AA51" s="117">
        <v>0</v>
      </c>
      <c r="AB51" s="117">
        <v>0</v>
      </c>
      <c r="AC51" s="117">
        <v>0</v>
      </c>
      <c r="AD51" s="117">
        <v>0</v>
      </c>
      <c r="AE51" s="117">
        <v>0</v>
      </c>
      <c r="AF51" s="117">
        <v>0</v>
      </c>
      <c r="AG51" s="117">
        <v>0</v>
      </c>
      <c r="AH51" s="117">
        <v>0</v>
      </c>
      <c r="AI51" s="117">
        <v>0</v>
      </c>
      <c r="AJ51" s="117">
        <v>0</v>
      </c>
      <c r="AK51" s="117">
        <v>0</v>
      </c>
      <c r="AL51" s="117">
        <v>0</v>
      </c>
      <c r="AM51" s="117">
        <v>0</v>
      </c>
      <c r="AN51" s="117">
        <v>0</v>
      </c>
      <c r="AO51" s="117">
        <v>0</v>
      </c>
      <c r="AP51" s="117">
        <v>0</v>
      </c>
      <c r="AQ51" s="117">
        <v>0</v>
      </c>
      <c r="AR51" s="117">
        <v>0</v>
      </c>
      <c r="AS51" s="117">
        <v>0</v>
      </c>
      <c r="AT51" s="117">
        <v>0</v>
      </c>
      <c r="AU51" s="117">
        <v>0</v>
      </c>
      <c r="AV51" s="117">
        <v>0</v>
      </c>
      <c r="AW51" s="117">
        <v>0</v>
      </c>
      <c r="AX51" s="117">
        <v>0</v>
      </c>
      <c r="AY51" s="117">
        <v>0</v>
      </c>
      <c r="AZ51" s="117">
        <v>0</v>
      </c>
      <c r="BA51" s="117">
        <v>0</v>
      </c>
      <c r="BB51" s="117">
        <v>0</v>
      </c>
      <c r="BC51" s="117">
        <v>0</v>
      </c>
      <c r="BD51" s="117">
        <v>0</v>
      </c>
      <c r="BE51" s="117">
        <v>0</v>
      </c>
      <c r="BF51" s="117">
        <v>0</v>
      </c>
      <c r="BG51" s="117">
        <v>0</v>
      </c>
      <c r="BH51" s="117">
        <v>26</v>
      </c>
    </row>
    <row r="52" spans="1:60" x14ac:dyDescent="0.2">
      <c r="A52" s="117" t="s">
        <v>431</v>
      </c>
      <c r="B52" s="117" t="s">
        <v>362</v>
      </c>
      <c r="C52" s="117" t="s">
        <v>376</v>
      </c>
      <c r="D52" s="117" t="s">
        <v>377</v>
      </c>
      <c r="E52" s="117" t="s">
        <v>378</v>
      </c>
      <c r="F52" s="117" t="s">
        <v>379</v>
      </c>
      <c r="G52" s="117" t="s">
        <v>380</v>
      </c>
      <c r="H52" s="117">
        <v>0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2</v>
      </c>
      <c r="Q52" s="117">
        <v>0</v>
      </c>
      <c r="R52" s="117">
        <v>2</v>
      </c>
      <c r="S52" s="117">
        <v>0</v>
      </c>
      <c r="T52" s="117">
        <v>1</v>
      </c>
      <c r="U52" s="117">
        <v>0</v>
      </c>
      <c r="V52" s="117">
        <v>0</v>
      </c>
      <c r="W52" s="117">
        <v>0</v>
      </c>
      <c r="X52" s="117">
        <v>0</v>
      </c>
      <c r="Y52" s="117">
        <v>0</v>
      </c>
      <c r="Z52" s="117">
        <v>0</v>
      </c>
      <c r="AA52" s="117">
        <v>0</v>
      </c>
      <c r="AB52" s="117">
        <v>0</v>
      </c>
      <c r="AC52" s="117">
        <v>0</v>
      </c>
      <c r="AD52" s="117">
        <v>0</v>
      </c>
      <c r="AE52" s="117">
        <v>3</v>
      </c>
      <c r="AF52" s="117">
        <v>0</v>
      </c>
      <c r="AG52" s="117">
        <v>0</v>
      </c>
      <c r="AH52" s="117">
        <v>0</v>
      </c>
      <c r="AI52" s="117">
        <v>0</v>
      </c>
      <c r="AJ52" s="117">
        <v>0</v>
      </c>
      <c r="AK52" s="117">
        <v>0</v>
      </c>
      <c r="AL52" s="117">
        <v>0</v>
      </c>
      <c r="AM52" s="117">
        <v>0</v>
      </c>
      <c r="AN52" s="117">
        <v>0</v>
      </c>
      <c r="AO52" s="117">
        <v>0</v>
      </c>
      <c r="AP52" s="117">
        <v>0</v>
      </c>
      <c r="AQ52" s="117">
        <v>0</v>
      </c>
      <c r="AR52" s="117">
        <v>0</v>
      </c>
      <c r="AS52" s="117">
        <v>0</v>
      </c>
      <c r="AT52" s="117">
        <v>0</v>
      </c>
      <c r="AU52" s="117">
        <v>0</v>
      </c>
      <c r="AV52" s="117">
        <v>0</v>
      </c>
      <c r="AW52" s="117">
        <v>0</v>
      </c>
      <c r="AX52" s="117">
        <v>0</v>
      </c>
      <c r="AY52" s="117">
        <v>0</v>
      </c>
      <c r="AZ52" s="117">
        <v>0</v>
      </c>
      <c r="BA52" s="117">
        <v>0</v>
      </c>
      <c r="BB52" s="117">
        <v>0</v>
      </c>
      <c r="BC52" s="117">
        <v>0</v>
      </c>
      <c r="BD52" s="117">
        <v>0</v>
      </c>
      <c r="BE52" s="117">
        <v>0</v>
      </c>
      <c r="BF52" s="117">
        <v>0</v>
      </c>
      <c r="BG52" s="117">
        <v>1</v>
      </c>
      <c r="BH52" s="117">
        <v>0</v>
      </c>
    </row>
    <row r="53" spans="1:60" x14ac:dyDescent="0.2">
      <c r="A53" s="117" t="s">
        <v>432</v>
      </c>
      <c r="B53" s="117" t="s">
        <v>362</v>
      </c>
      <c r="C53" s="117" t="s">
        <v>386</v>
      </c>
      <c r="D53" s="117" t="s">
        <v>387</v>
      </c>
      <c r="E53" s="117" t="s">
        <v>388</v>
      </c>
      <c r="F53" s="117" t="s">
        <v>389</v>
      </c>
      <c r="G53" s="117" t="s">
        <v>390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v>0</v>
      </c>
      <c r="V53" s="117">
        <v>0</v>
      </c>
      <c r="W53" s="117">
        <v>0</v>
      </c>
      <c r="X53" s="117">
        <v>0</v>
      </c>
      <c r="Y53" s="117">
        <v>0</v>
      </c>
      <c r="Z53" s="117">
        <v>0</v>
      </c>
      <c r="AA53" s="117">
        <v>0</v>
      </c>
      <c r="AB53" s="117">
        <v>0</v>
      </c>
      <c r="AC53" s="117">
        <v>0</v>
      </c>
      <c r="AD53" s="117">
        <v>0</v>
      </c>
      <c r="AE53" s="117">
        <v>0</v>
      </c>
      <c r="AF53" s="117">
        <v>0</v>
      </c>
      <c r="AG53" s="117">
        <v>0</v>
      </c>
      <c r="AH53" s="117">
        <v>0</v>
      </c>
      <c r="AI53" s="117">
        <v>0</v>
      </c>
      <c r="AJ53" s="117">
        <v>0</v>
      </c>
      <c r="AK53" s="117">
        <v>0</v>
      </c>
      <c r="AL53" s="117">
        <v>0</v>
      </c>
      <c r="AM53" s="117">
        <v>0</v>
      </c>
      <c r="AN53" s="117">
        <v>0</v>
      </c>
      <c r="AO53" s="117">
        <v>0</v>
      </c>
      <c r="AP53" s="117">
        <v>0</v>
      </c>
      <c r="AQ53" s="117">
        <v>0</v>
      </c>
      <c r="AR53" s="117">
        <v>0</v>
      </c>
      <c r="AS53" s="117">
        <v>0</v>
      </c>
      <c r="AT53" s="117">
        <v>0</v>
      </c>
      <c r="AU53" s="117">
        <v>2</v>
      </c>
      <c r="AV53" s="117">
        <v>0</v>
      </c>
      <c r="AW53" s="117">
        <v>7</v>
      </c>
      <c r="AX53" s="117">
        <v>2</v>
      </c>
      <c r="AY53" s="117">
        <v>0</v>
      </c>
      <c r="AZ53" s="117">
        <v>0</v>
      </c>
      <c r="BA53" s="117">
        <v>0</v>
      </c>
      <c r="BB53" s="117">
        <v>0</v>
      </c>
      <c r="BC53" s="117">
        <v>0</v>
      </c>
      <c r="BD53" s="117">
        <v>0</v>
      </c>
      <c r="BE53" s="117">
        <v>0</v>
      </c>
      <c r="BF53" s="117">
        <v>1</v>
      </c>
      <c r="BG53" s="117">
        <v>0</v>
      </c>
      <c r="BH53" s="117">
        <v>0</v>
      </c>
    </row>
    <row r="54" spans="1:60" x14ac:dyDescent="0.2">
      <c r="A54" s="117" t="s">
        <v>433</v>
      </c>
      <c r="B54" s="117" t="s">
        <v>362</v>
      </c>
      <c r="C54" s="117" t="s">
        <v>376</v>
      </c>
      <c r="D54" s="117" t="s">
        <v>377</v>
      </c>
      <c r="E54" s="117" t="s">
        <v>378</v>
      </c>
      <c r="F54" s="117" t="s">
        <v>379</v>
      </c>
      <c r="G54" s="117" t="s">
        <v>380</v>
      </c>
      <c r="H54" s="117">
        <v>1</v>
      </c>
      <c r="I54" s="117"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v>0</v>
      </c>
      <c r="V54" s="117">
        <v>12</v>
      </c>
      <c r="W54" s="117">
        <v>0</v>
      </c>
      <c r="X54" s="117">
        <v>0</v>
      </c>
      <c r="Y54" s="117">
        <v>0</v>
      </c>
      <c r="Z54" s="117">
        <v>0</v>
      </c>
      <c r="AA54" s="117">
        <v>3</v>
      </c>
      <c r="AB54" s="117">
        <v>0</v>
      </c>
      <c r="AC54" s="117">
        <v>1</v>
      </c>
      <c r="AD54" s="117">
        <v>0</v>
      </c>
      <c r="AE54" s="117">
        <v>0</v>
      </c>
      <c r="AF54" s="117">
        <v>0</v>
      </c>
      <c r="AG54" s="117">
        <v>0</v>
      </c>
      <c r="AH54" s="117">
        <v>0</v>
      </c>
      <c r="AI54" s="117">
        <v>0</v>
      </c>
      <c r="AJ54" s="117">
        <v>0</v>
      </c>
      <c r="AK54" s="117">
        <v>0</v>
      </c>
      <c r="AL54" s="117">
        <v>0</v>
      </c>
      <c r="AM54" s="117">
        <v>0</v>
      </c>
      <c r="AN54" s="117">
        <v>0</v>
      </c>
      <c r="AO54" s="117">
        <v>0</v>
      </c>
      <c r="AP54" s="117">
        <v>0</v>
      </c>
      <c r="AQ54" s="117">
        <v>0</v>
      </c>
      <c r="AR54" s="117">
        <v>0</v>
      </c>
      <c r="AS54" s="117">
        <v>0</v>
      </c>
      <c r="AT54" s="117">
        <v>0</v>
      </c>
      <c r="AU54" s="117">
        <v>0</v>
      </c>
      <c r="AV54" s="117">
        <v>0</v>
      </c>
      <c r="AW54" s="117">
        <v>0</v>
      </c>
      <c r="AX54" s="117">
        <v>0</v>
      </c>
      <c r="AY54" s="117">
        <v>0</v>
      </c>
      <c r="AZ54" s="117">
        <v>0</v>
      </c>
      <c r="BA54" s="117">
        <v>2</v>
      </c>
      <c r="BB54" s="117">
        <v>0</v>
      </c>
      <c r="BC54" s="117">
        <v>0</v>
      </c>
      <c r="BD54" s="117">
        <v>0</v>
      </c>
      <c r="BE54" s="117">
        <v>0</v>
      </c>
      <c r="BF54" s="117">
        <v>0</v>
      </c>
      <c r="BG54" s="117">
        <v>0</v>
      </c>
      <c r="BH54" s="117">
        <v>0</v>
      </c>
    </row>
    <row r="55" spans="1:60" x14ac:dyDescent="0.2">
      <c r="A55" s="117" t="s">
        <v>434</v>
      </c>
      <c r="B55" s="117" t="s">
        <v>362</v>
      </c>
      <c r="C55" s="117" t="s">
        <v>363</v>
      </c>
      <c r="D55" s="117" t="s">
        <v>369</v>
      </c>
      <c r="E55" s="117" t="s">
        <v>370</v>
      </c>
      <c r="F55" s="117" t="s">
        <v>371</v>
      </c>
      <c r="G55" s="117" t="s">
        <v>372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v>0</v>
      </c>
      <c r="V55" s="117">
        <v>0</v>
      </c>
      <c r="W55" s="117">
        <v>0</v>
      </c>
      <c r="X55" s="117">
        <v>0</v>
      </c>
      <c r="Y55" s="117">
        <v>0</v>
      </c>
      <c r="Z55" s="117">
        <v>0</v>
      </c>
      <c r="AA55" s="117">
        <v>0</v>
      </c>
      <c r="AB55" s="117">
        <v>0</v>
      </c>
      <c r="AC55" s="117">
        <v>0</v>
      </c>
      <c r="AD55" s="117">
        <v>0</v>
      </c>
      <c r="AE55" s="117">
        <v>0</v>
      </c>
      <c r="AF55" s="117">
        <v>0</v>
      </c>
      <c r="AG55" s="117">
        <v>0</v>
      </c>
      <c r="AH55" s="117">
        <v>0</v>
      </c>
      <c r="AI55" s="117">
        <v>0</v>
      </c>
      <c r="AJ55" s="117">
        <v>0</v>
      </c>
      <c r="AK55" s="117">
        <v>0</v>
      </c>
      <c r="AL55" s="117">
        <v>1</v>
      </c>
      <c r="AM55" s="117">
        <v>0</v>
      </c>
      <c r="AN55" s="117">
        <v>0</v>
      </c>
      <c r="AO55" s="117">
        <v>0</v>
      </c>
      <c r="AP55" s="117">
        <v>1</v>
      </c>
      <c r="AQ55" s="117">
        <v>0</v>
      </c>
      <c r="AR55" s="117">
        <v>0</v>
      </c>
      <c r="AS55" s="117">
        <v>0</v>
      </c>
      <c r="AT55" s="117">
        <v>0</v>
      </c>
      <c r="AU55" s="117">
        <v>0</v>
      </c>
      <c r="AV55" s="117">
        <v>5</v>
      </c>
      <c r="AW55" s="117">
        <v>0</v>
      </c>
      <c r="AX55" s="117">
        <v>0</v>
      </c>
      <c r="AY55" s="117">
        <v>0</v>
      </c>
      <c r="AZ55" s="117">
        <v>0</v>
      </c>
      <c r="BA55" s="117">
        <v>0</v>
      </c>
      <c r="BB55" s="117">
        <v>0</v>
      </c>
      <c r="BC55" s="117">
        <v>0</v>
      </c>
      <c r="BD55" s="117">
        <v>0</v>
      </c>
      <c r="BE55" s="117">
        <v>0</v>
      </c>
      <c r="BF55" s="117">
        <v>0</v>
      </c>
      <c r="BG55" s="117">
        <v>31</v>
      </c>
      <c r="BH55" s="117">
        <v>0</v>
      </c>
    </row>
    <row r="56" spans="1:60" x14ac:dyDescent="0.2">
      <c r="A56" s="117" t="s">
        <v>435</v>
      </c>
      <c r="B56" s="117" t="s">
        <v>362</v>
      </c>
      <c r="C56" s="117" t="s">
        <v>376</v>
      </c>
      <c r="D56" s="117" t="s">
        <v>377</v>
      </c>
      <c r="E56" s="117" t="s">
        <v>378</v>
      </c>
      <c r="F56" s="117" t="s">
        <v>379</v>
      </c>
      <c r="G56" s="117" t="s">
        <v>380</v>
      </c>
      <c r="H56" s="117">
        <v>0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0</v>
      </c>
      <c r="R56" s="117">
        <v>0</v>
      </c>
      <c r="S56" s="117">
        <v>0</v>
      </c>
      <c r="T56" s="117">
        <v>0</v>
      </c>
      <c r="U56" s="117">
        <v>0</v>
      </c>
      <c r="V56" s="117">
        <v>0</v>
      </c>
      <c r="W56" s="117">
        <v>0</v>
      </c>
      <c r="X56" s="117">
        <v>0</v>
      </c>
      <c r="Y56" s="117">
        <v>0</v>
      </c>
      <c r="Z56" s="117">
        <v>0</v>
      </c>
      <c r="AA56" s="117">
        <v>0</v>
      </c>
      <c r="AB56" s="117">
        <v>0</v>
      </c>
      <c r="AC56" s="117">
        <v>0</v>
      </c>
      <c r="AD56" s="117">
        <v>0</v>
      </c>
      <c r="AE56" s="117">
        <v>0</v>
      </c>
      <c r="AF56" s="117">
        <v>0</v>
      </c>
      <c r="AG56" s="117">
        <v>0</v>
      </c>
      <c r="AH56" s="117">
        <v>0</v>
      </c>
      <c r="AI56" s="117">
        <v>0</v>
      </c>
      <c r="AJ56" s="117">
        <v>0</v>
      </c>
      <c r="AK56" s="117">
        <v>0</v>
      </c>
      <c r="AL56" s="117">
        <v>0</v>
      </c>
      <c r="AM56" s="117">
        <v>0</v>
      </c>
      <c r="AN56" s="117">
        <v>0</v>
      </c>
      <c r="AO56" s="117">
        <v>0</v>
      </c>
      <c r="AP56" s="117">
        <v>0</v>
      </c>
      <c r="AQ56" s="117">
        <v>0</v>
      </c>
      <c r="AR56" s="117">
        <v>0</v>
      </c>
      <c r="AS56" s="117">
        <v>1</v>
      </c>
      <c r="AT56" s="117">
        <v>0</v>
      </c>
      <c r="AU56" s="117">
        <v>0</v>
      </c>
      <c r="AV56" s="117">
        <v>1</v>
      </c>
      <c r="AW56" s="117">
        <v>2</v>
      </c>
      <c r="AX56" s="117">
        <v>0</v>
      </c>
      <c r="AY56" s="117">
        <v>0</v>
      </c>
      <c r="AZ56" s="117">
        <v>0</v>
      </c>
      <c r="BA56" s="117">
        <v>0</v>
      </c>
      <c r="BB56" s="117">
        <v>3</v>
      </c>
      <c r="BC56" s="117">
        <v>0</v>
      </c>
      <c r="BD56" s="117">
        <v>9</v>
      </c>
      <c r="BE56" s="117">
        <v>0</v>
      </c>
      <c r="BF56" s="117">
        <v>0</v>
      </c>
      <c r="BG56" s="117">
        <v>0</v>
      </c>
      <c r="BH56" s="117">
        <v>0</v>
      </c>
    </row>
    <row r="57" spans="1:60" x14ac:dyDescent="0.2">
      <c r="A57" s="117" t="s">
        <v>436</v>
      </c>
      <c r="B57" s="117" t="s">
        <v>362</v>
      </c>
      <c r="C57" s="117" t="s">
        <v>363</v>
      </c>
      <c r="D57" s="117" t="s">
        <v>364</v>
      </c>
      <c r="E57" s="117" t="s">
        <v>365</v>
      </c>
      <c r="F57" s="117" t="s">
        <v>366</v>
      </c>
      <c r="G57" s="117" t="s">
        <v>420</v>
      </c>
      <c r="H57" s="117">
        <v>1</v>
      </c>
      <c r="I57" s="117">
        <v>0</v>
      </c>
      <c r="J57" s="117">
        <v>1</v>
      </c>
      <c r="K57" s="117">
        <v>0</v>
      </c>
      <c r="L57" s="117">
        <v>0</v>
      </c>
      <c r="M57" s="117">
        <v>0</v>
      </c>
      <c r="N57" s="117">
        <v>3</v>
      </c>
      <c r="O57" s="117">
        <v>0</v>
      </c>
      <c r="P57" s="117">
        <v>0</v>
      </c>
      <c r="Q57" s="117">
        <v>0</v>
      </c>
      <c r="R57" s="117">
        <v>0</v>
      </c>
      <c r="S57" s="117">
        <v>7</v>
      </c>
      <c r="T57" s="117">
        <v>5</v>
      </c>
      <c r="U57" s="117">
        <v>1</v>
      </c>
      <c r="V57" s="117">
        <v>0</v>
      </c>
      <c r="W57" s="117">
        <v>0</v>
      </c>
      <c r="X57" s="117">
        <v>0</v>
      </c>
      <c r="Y57" s="117">
        <v>0</v>
      </c>
      <c r="Z57" s="117">
        <v>0</v>
      </c>
      <c r="AA57" s="117">
        <v>0</v>
      </c>
      <c r="AB57" s="117">
        <v>0</v>
      </c>
      <c r="AC57" s="117">
        <v>0</v>
      </c>
      <c r="AD57" s="117">
        <v>0</v>
      </c>
      <c r="AE57" s="117">
        <v>0</v>
      </c>
      <c r="AF57" s="117">
        <v>0</v>
      </c>
      <c r="AG57" s="117">
        <v>0</v>
      </c>
      <c r="AH57" s="117">
        <v>0</v>
      </c>
      <c r="AI57" s="117">
        <v>1</v>
      </c>
      <c r="AJ57" s="117">
        <v>0</v>
      </c>
      <c r="AK57" s="117">
        <v>0</v>
      </c>
      <c r="AL57" s="117">
        <v>0</v>
      </c>
      <c r="AM57" s="117">
        <v>0</v>
      </c>
      <c r="AN57" s="117">
        <v>0</v>
      </c>
      <c r="AO57" s="117">
        <v>0</v>
      </c>
      <c r="AP57" s="117">
        <v>0</v>
      </c>
      <c r="AQ57" s="117">
        <v>0</v>
      </c>
      <c r="AR57" s="117">
        <v>0</v>
      </c>
      <c r="AS57" s="117">
        <v>0</v>
      </c>
      <c r="AT57" s="117">
        <v>0</v>
      </c>
      <c r="AU57" s="117">
        <v>0</v>
      </c>
      <c r="AV57" s="117">
        <v>0</v>
      </c>
      <c r="AW57" s="117">
        <v>0</v>
      </c>
      <c r="AX57" s="117">
        <v>0</v>
      </c>
      <c r="AY57" s="117">
        <v>1</v>
      </c>
      <c r="AZ57" s="117">
        <v>0</v>
      </c>
      <c r="BA57" s="117">
        <v>0</v>
      </c>
      <c r="BB57" s="117">
        <v>0</v>
      </c>
      <c r="BC57" s="117">
        <v>0</v>
      </c>
      <c r="BD57" s="117">
        <v>0</v>
      </c>
      <c r="BE57" s="117">
        <v>0</v>
      </c>
      <c r="BF57" s="117">
        <v>0</v>
      </c>
      <c r="BG57" s="117">
        <v>0</v>
      </c>
      <c r="BH57" s="117">
        <v>0</v>
      </c>
    </row>
    <row r="58" spans="1:60" x14ac:dyDescent="0.2">
      <c r="A58" s="117" t="s">
        <v>437</v>
      </c>
      <c r="B58" s="117" t="s">
        <v>362</v>
      </c>
      <c r="C58" s="117" t="s">
        <v>363</v>
      </c>
      <c r="D58" s="117" t="s">
        <v>364</v>
      </c>
      <c r="E58" s="117" t="s">
        <v>365</v>
      </c>
      <c r="F58" s="117" t="s">
        <v>366</v>
      </c>
      <c r="G58" s="117" t="s">
        <v>394</v>
      </c>
      <c r="H58" s="117">
        <v>0</v>
      </c>
      <c r="I58" s="117">
        <v>1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7">
        <v>0</v>
      </c>
      <c r="R58" s="117">
        <v>1</v>
      </c>
      <c r="S58" s="117">
        <v>0</v>
      </c>
      <c r="T58" s="117">
        <v>0</v>
      </c>
      <c r="U58" s="117">
        <v>0</v>
      </c>
      <c r="V58" s="117">
        <v>0</v>
      </c>
      <c r="W58" s="117">
        <v>0</v>
      </c>
      <c r="X58" s="117">
        <v>0</v>
      </c>
      <c r="Y58" s="117">
        <v>0</v>
      </c>
      <c r="Z58" s="117">
        <v>0</v>
      </c>
      <c r="AA58" s="117">
        <v>0</v>
      </c>
      <c r="AB58" s="117">
        <v>0</v>
      </c>
      <c r="AC58" s="117">
        <v>0</v>
      </c>
      <c r="AD58" s="117">
        <v>0</v>
      </c>
      <c r="AE58" s="117">
        <v>0</v>
      </c>
      <c r="AF58" s="117">
        <v>0</v>
      </c>
      <c r="AG58" s="117">
        <v>0</v>
      </c>
      <c r="AH58" s="117">
        <v>0</v>
      </c>
      <c r="AI58" s="117">
        <v>0</v>
      </c>
      <c r="AJ58" s="117">
        <v>0</v>
      </c>
      <c r="AK58" s="117">
        <v>0</v>
      </c>
      <c r="AL58" s="117">
        <v>0</v>
      </c>
      <c r="AM58" s="117">
        <v>0</v>
      </c>
      <c r="AN58" s="117">
        <v>0</v>
      </c>
      <c r="AO58" s="117">
        <v>0</v>
      </c>
      <c r="AP58" s="117">
        <v>0</v>
      </c>
      <c r="AQ58" s="117">
        <v>0</v>
      </c>
      <c r="AR58" s="117">
        <v>0</v>
      </c>
      <c r="AS58" s="117">
        <v>1</v>
      </c>
      <c r="AT58" s="117">
        <v>0</v>
      </c>
      <c r="AU58" s="117">
        <v>0</v>
      </c>
      <c r="AV58" s="117">
        <v>0</v>
      </c>
      <c r="AW58" s="117">
        <v>0</v>
      </c>
      <c r="AX58" s="117">
        <v>0</v>
      </c>
      <c r="AY58" s="117">
        <v>0</v>
      </c>
      <c r="AZ58" s="117">
        <v>0</v>
      </c>
      <c r="BA58" s="117">
        <v>0</v>
      </c>
      <c r="BB58" s="117">
        <v>0</v>
      </c>
      <c r="BC58" s="117">
        <v>0</v>
      </c>
      <c r="BD58" s="117">
        <v>0</v>
      </c>
      <c r="BE58" s="117">
        <v>0</v>
      </c>
      <c r="BF58" s="117">
        <v>0</v>
      </c>
      <c r="BG58" s="117">
        <v>1</v>
      </c>
      <c r="BH58" s="117">
        <v>0</v>
      </c>
    </row>
    <row r="59" spans="1:60" x14ac:dyDescent="0.2">
      <c r="A59" s="117" t="s">
        <v>438</v>
      </c>
      <c r="B59" s="117" t="s">
        <v>362</v>
      </c>
      <c r="C59" s="117" t="s">
        <v>376</v>
      </c>
      <c r="D59" s="117" t="s">
        <v>377</v>
      </c>
      <c r="E59" s="117" t="s">
        <v>378</v>
      </c>
      <c r="F59" s="117" t="s">
        <v>379</v>
      </c>
      <c r="G59" s="117" t="s">
        <v>380</v>
      </c>
      <c r="H59" s="117">
        <v>1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8</v>
      </c>
      <c r="Q59" s="117">
        <v>0</v>
      </c>
      <c r="R59" s="117">
        <v>1</v>
      </c>
      <c r="S59" s="117">
        <v>0</v>
      </c>
      <c r="T59" s="117">
        <v>4</v>
      </c>
      <c r="U59" s="117">
        <v>0</v>
      </c>
      <c r="V59" s="117">
        <v>0</v>
      </c>
      <c r="W59" s="117">
        <v>0</v>
      </c>
      <c r="X59" s="117">
        <v>0</v>
      </c>
      <c r="Y59" s="117">
        <v>0</v>
      </c>
      <c r="Z59" s="117">
        <v>0</v>
      </c>
      <c r="AA59" s="117">
        <v>0</v>
      </c>
      <c r="AB59" s="117">
        <v>0</v>
      </c>
      <c r="AC59" s="117">
        <v>0</v>
      </c>
      <c r="AD59" s="117">
        <v>0</v>
      </c>
      <c r="AE59" s="117">
        <v>0</v>
      </c>
      <c r="AF59" s="117">
        <v>0</v>
      </c>
      <c r="AG59" s="117">
        <v>0</v>
      </c>
      <c r="AH59" s="117">
        <v>0</v>
      </c>
      <c r="AI59" s="117">
        <v>0</v>
      </c>
      <c r="AJ59" s="117">
        <v>0</v>
      </c>
      <c r="AK59" s="117">
        <v>0</v>
      </c>
      <c r="AL59" s="117">
        <v>0</v>
      </c>
      <c r="AM59" s="117">
        <v>0</v>
      </c>
      <c r="AN59" s="117">
        <v>0</v>
      </c>
      <c r="AO59" s="117">
        <v>0</v>
      </c>
      <c r="AP59" s="117">
        <v>0</v>
      </c>
      <c r="AQ59" s="117">
        <v>0</v>
      </c>
      <c r="AR59" s="117">
        <v>0</v>
      </c>
      <c r="AS59" s="117">
        <v>0</v>
      </c>
      <c r="AT59" s="117">
        <v>0</v>
      </c>
      <c r="AU59" s="117">
        <v>0</v>
      </c>
      <c r="AV59" s="117">
        <v>0</v>
      </c>
      <c r="AW59" s="117">
        <v>0</v>
      </c>
      <c r="AX59" s="117">
        <v>0</v>
      </c>
      <c r="AY59" s="117">
        <v>0</v>
      </c>
      <c r="AZ59" s="117">
        <v>0</v>
      </c>
      <c r="BA59" s="117">
        <v>0</v>
      </c>
      <c r="BB59" s="117">
        <v>0</v>
      </c>
      <c r="BC59" s="117">
        <v>0</v>
      </c>
      <c r="BD59" s="117">
        <v>0</v>
      </c>
      <c r="BE59" s="117">
        <v>0</v>
      </c>
      <c r="BF59" s="117">
        <v>0</v>
      </c>
      <c r="BG59" s="117">
        <v>0</v>
      </c>
      <c r="BH59" s="117">
        <v>0</v>
      </c>
    </row>
    <row r="60" spans="1:60" x14ac:dyDescent="0.2">
      <c r="A60" s="117" t="s">
        <v>439</v>
      </c>
      <c r="B60" s="117" t="s">
        <v>362</v>
      </c>
      <c r="C60" s="117" t="s">
        <v>376</v>
      </c>
      <c r="D60" s="117" t="s">
        <v>377</v>
      </c>
      <c r="E60" s="117" t="s">
        <v>378</v>
      </c>
      <c r="F60" s="117" t="s">
        <v>379</v>
      </c>
      <c r="G60" s="117" t="s">
        <v>380</v>
      </c>
      <c r="H60" s="117">
        <v>20</v>
      </c>
      <c r="I60" s="117">
        <v>0</v>
      </c>
      <c r="J60" s="117">
        <v>10</v>
      </c>
      <c r="K60" s="117">
        <v>8</v>
      </c>
      <c r="L60" s="117">
        <v>0</v>
      </c>
      <c r="M60" s="117">
        <v>0</v>
      </c>
      <c r="N60" s="117">
        <v>0</v>
      </c>
      <c r="O60" s="117">
        <v>0</v>
      </c>
      <c r="P60" s="117">
        <v>63</v>
      </c>
      <c r="Q60" s="117">
        <v>0</v>
      </c>
      <c r="R60" s="117">
        <v>184</v>
      </c>
      <c r="S60" s="117">
        <v>2</v>
      </c>
      <c r="T60" s="117">
        <v>196</v>
      </c>
      <c r="U60" s="117">
        <v>2</v>
      </c>
      <c r="V60" s="117">
        <v>3</v>
      </c>
      <c r="W60" s="117">
        <v>0</v>
      </c>
      <c r="X60" s="117">
        <v>0</v>
      </c>
      <c r="Y60" s="117">
        <v>0</v>
      </c>
      <c r="Z60" s="117">
        <v>0</v>
      </c>
      <c r="AA60" s="117">
        <v>9</v>
      </c>
      <c r="AB60" s="117">
        <v>6</v>
      </c>
      <c r="AC60" s="117">
        <v>5</v>
      </c>
      <c r="AD60" s="117">
        <v>1</v>
      </c>
      <c r="AE60" s="117">
        <v>10</v>
      </c>
      <c r="AF60" s="117">
        <v>0</v>
      </c>
      <c r="AG60" s="117">
        <v>5</v>
      </c>
      <c r="AH60" s="117">
        <v>0</v>
      </c>
      <c r="AI60" s="117">
        <v>47</v>
      </c>
      <c r="AJ60" s="117">
        <v>0</v>
      </c>
      <c r="AK60" s="117">
        <v>0</v>
      </c>
      <c r="AL60" s="117">
        <v>0</v>
      </c>
      <c r="AM60" s="117">
        <v>0</v>
      </c>
      <c r="AN60" s="117">
        <v>0</v>
      </c>
      <c r="AO60" s="117">
        <v>0</v>
      </c>
      <c r="AP60" s="117">
        <v>0</v>
      </c>
      <c r="AQ60" s="117">
        <v>0</v>
      </c>
      <c r="AR60" s="117">
        <v>0</v>
      </c>
      <c r="AS60" s="117">
        <v>0</v>
      </c>
      <c r="AT60" s="117">
        <v>0</v>
      </c>
      <c r="AU60" s="117">
        <v>0</v>
      </c>
      <c r="AV60" s="117">
        <v>0</v>
      </c>
      <c r="AW60" s="117">
        <v>1</v>
      </c>
      <c r="AX60" s="117">
        <v>0</v>
      </c>
      <c r="AY60" s="117">
        <v>0</v>
      </c>
      <c r="AZ60" s="117">
        <v>1</v>
      </c>
      <c r="BA60" s="117">
        <v>0</v>
      </c>
      <c r="BB60" s="117">
        <v>2</v>
      </c>
      <c r="BC60" s="117">
        <v>4</v>
      </c>
      <c r="BD60" s="117">
        <v>0</v>
      </c>
      <c r="BE60" s="117">
        <v>0</v>
      </c>
      <c r="BF60" s="117">
        <v>0</v>
      </c>
      <c r="BG60" s="117">
        <v>0</v>
      </c>
      <c r="BH60" s="117">
        <v>0</v>
      </c>
    </row>
    <row r="61" spans="1:60" x14ac:dyDescent="0.2">
      <c r="A61" s="117" t="s">
        <v>440</v>
      </c>
      <c r="B61" s="117" t="s">
        <v>362</v>
      </c>
      <c r="C61" s="117" t="s">
        <v>386</v>
      </c>
      <c r="D61" s="117" t="s">
        <v>387</v>
      </c>
      <c r="E61" s="117" t="s">
        <v>388</v>
      </c>
      <c r="F61" s="117" t="s">
        <v>389</v>
      </c>
      <c r="G61" s="117" t="s">
        <v>390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117">
        <v>0</v>
      </c>
      <c r="O61" s="117">
        <v>0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  <c r="V61" s="117">
        <v>0</v>
      </c>
      <c r="W61" s="117">
        <v>0</v>
      </c>
      <c r="X61" s="117">
        <v>0</v>
      </c>
      <c r="Y61" s="117">
        <v>0</v>
      </c>
      <c r="Z61" s="117">
        <v>0</v>
      </c>
      <c r="AA61" s="117">
        <v>0</v>
      </c>
      <c r="AB61" s="117">
        <v>0</v>
      </c>
      <c r="AC61" s="117">
        <v>0</v>
      </c>
      <c r="AD61" s="117">
        <v>0</v>
      </c>
      <c r="AE61" s="117">
        <v>0</v>
      </c>
      <c r="AF61" s="117">
        <v>0</v>
      </c>
      <c r="AG61" s="117">
        <v>0</v>
      </c>
      <c r="AH61" s="117">
        <v>0</v>
      </c>
      <c r="AI61" s="117">
        <v>0</v>
      </c>
      <c r="AJ61" s="117">
        <v>0</v>
      </c>
      <c r="AK61" s="117">
        <v>0</v>
      </c>
      <c r="AL61" s="117">
        <v>0</v>
      </c>
      <c r="AM61" s="117">
        <v>0</v>
      </c>
      <c r="AN61" s="117">
        <v>0</v>
      </c>
      <c r="AO61" s="117">
        <v>0</v>
      </c>
      <c r="AP61" s="117">
        <v>0</v>
      </c>
      <c r="AQ61" s="117">
        <v>0</v>
      </c>
      <c r="AR61" s="117">
        <v>0</v>
      </c>
      <c r="AS61" s="117">
        <v>0</v>
      </c>
      <c r="AT61" s="117">
        <v>0</v>
      </c>
      <c r="AU61" s="117">
        <v>0</v>
      </c>
      <c r="AV61" s="117">
        <v>0</v>
      </c>
      <c r="AW61" s="117">
        <v>4</v>
      </c>
      <c r="AX61" s="117">
        <v>0</v>
      </c>
      <c r="AY61" s="117">
        <v>2</v>
      </c>
      <c r="AZ61" s="117">
        <v>0</v>
      </c>
      <c r="BA61" s="117">
        <v>0</v>
      </c>
      <c r="BB61" s="117">
        <v>0</v>
      </c>
      <c r="BC61" s="117">
        <v>0</v>
      </c>
      <c r="BD61" s="117">
        <v>0</v>
      </c>
      <c r="BE61" s="117">
        <v>0</v>
      </c>
      <c r="BF61" s="117">
        <v>0</v>
      </c>
      <c r="BG61" s="117">
        <v>0</v>
      </c>
      <c r="BH61" s="117">
        <v>0</v>
      </c>
    </row>
    <row r="62" spans="1:60" x14ac:dyDescent="0.2">
      <c r="A62" s="117" t="s">
        <v>441</v>
      </c>
      <c r="B62" s="117" t="s">
        <v>362</v>
      </c>
      <c r="C62" s="117" t="s">
        <v>363</v>
      </c>
      <c r="D62" s="117" t="s">
        <v>364</v>
      </c>
      <c r="E62" s="117" t="s">
        <v>365</v>
      </c>
      <c r="F62" s="117" t="s">
        <v>366</v>
      </c>
      <c r="G62" s="117" t="s">
        <v>420</v>
      </c>
      <c r="H62" s="117">
        <v>2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1</v>
      </c>
      <c r="Q62" s="117">
        <v>0</v>
      </c>
      <c r="R62" s="117">
        <v>3</v>
      </c>
      <c r="S62" s="117">
        <v>0</v>
      </c>
      <c r="T62" s="117">
        <v>2</v>
      </c>
      <c r="U62" s="117">
        <v>0</v>
      </c>
      <c r="V62" s="117">
        <v>10</v>
      </c>
      <c r="W62" s="117">
        <v>0</v>
      </c>
      <c r="X62" s="117">
        <v>0</v>
      </c>
      <c r="Y62" s="117">
        <v>0</v>
      </c>
      <c r="Z62" s="117">
        <v>30</v>
      </c>
      <c r="AA62" s="117">
        <v>1</v>
      </c>
      <c r="AB62" s="117">
        <v>0</v>
      </c>
      <c r="AC62" s="117">
        <v>0</v>
      </c>
      <c r="AD62" s="117">
        <v>0</v>
      </c>
      <c r="AE62" s="117">
        <v>0</v>
      </c>
      <c r="AF62" s="117">
        <v>0</v>
      </c>
      <c r="AG62" s="117">
        <v>1</v>
      </c>
      <c r="AH62" s="117">
        <v>0</v>
      </c>
      <c r="AI62" s="117">
        <v>0</v>
      </c>
      <c r="AJ62" s="117">
        <v>0</v>
      </c>
      <c r="AK62" s="117">
        <v>0</v>
      </c>
      <c r="AL62" s="117">
        <v>0</v>
      </c>
      <c r="AM62" s="117">
        <v>0</v>
      </c>
      <c r="AN62" s="117">
        <v>0</v>
      </c>
      <c r="AO62" s="117">
        <v>0</v>
      </c>
      <c r="AP62" s="117">
        <v>0</v>
      </c>
      <c r="AQ62" s="117">
        <v>0</v>
      </c>
      <c r="AR62" s="117">
        <v>0</v>
      </c>
      <c r="AS62" s="117">
        <v>0</v>
      </c>
      <c r="AT62" s="117">
        <v>0</v>
      </c>
      <c r="AU62" s="117">
        <v>0</v>
      </c>
      <c r="AV62" s="117">
        <v>0</v>
      </c>
      <c r="AW62" s="117">
        <v>0</v>
      </c>
      <c r="AX62" s="117">
        <v>0</v>
      </c>
      <c r="AY62" s="117">
        <v>0</v>
      </c>
      <c r="AZ62" s="117">
        <v>0</v>
      </c>
      <c r="BA62" s="117">
        <v>0</v>
      </c>
      <c r="BB62" s="117">
        <v>0</v>
      </c>
      <c r="BC62" s="117">
        <v>0</v>
      </c>
      <c r="BD62" s="117">
        <v>0</v>
      </c>
      <c r="BE62" s="117">
        <v>0</v>
      </c>
      <c r="BF62" s="117">
        <v>0</v>
      </c>
      <c r="BG62" s="117">
        <v>0</v>
      </c>
      <c r="BH62" s="117">
        <v>0</v>
      </c>
    </row>
    <row r="63" spans="1:60" x14ac:dyDescent="0.2">
      <c r="A63" s="117" t="s">
        <v>442</v>
      </c>
      <c r="B63" s="117" t="s">
        <v>362</v>
      </c>
      <c r="C63" s="117" t="s">
        <v>376</v>
      </c>
      <c r="D63" s="117" t="s">
        <v>377</v>
      </c>
      <c r="E63" s="117" t="s">
        <v>378</v>
      </c>
      <c r="F63" s="117" t="s">
        <v>379</v>
      </c>
      <c r="G63" s="117" t="s">
        <v>380</v>
      </c>
      <c r="H63" s="117">
        <v>5</v>
      </c>
      <c r="I63" s="117">
        <v>0</v>
      </c>
      <c r="J63" s="117">
        <v>6</v>
      </c>
      <c r="K63" s="117">
        <v>6</v>
      </c>
      <c r="L63" s="117">
        <v>0</v>
      </c>
      <c r="M63" s="117">
        <v>1</v>
      </c>
      <c r="N63" s="117">
        <v>0</v>
      </c>
      <c r="O63" s="117">
        <v>0</v>
      </c>
      <c r="P63" s="117">
        <v>51</v>
      </c>
      <c r="Q63" s="117">
        <v>2</v>
      </c>
      <c r="R63" s="117">
        <v>178</v>
      </c>
      <c r="S63" s="117">
        <v>3</v>
      </c>
      <c r="T63" s="117">
        <v>133</v>
      </c>
      <c r="U63" s="117">
        <v>8</v>
      </c>
      <c r="V63" s="117">
        <v>2</v>
      </c>
      <c r="W63" s="117">
        <v>0</v>
      </c>
      <c r="X63" s="117">
        <v>10</v>
      </c>
      <c r="Y63" s="117">
        <v>0</v>
      </c>
      <c r="Z63" s="117">
        <v>0</v>
      </c>
      <c r="AA63" s="117">
        <v>0</v>
      </c>
      <c r="AB63" s="117">
        <v>0</v>
      </c>
      <c r="AC63" s="117">
        <v>3</v>
      </c>
      <c r="AD63" s="117">
        <v>2</v>
      </c>
      <c r="AE63" s="117">
        <v>41</v>
      </c>
      <c r="AF63" s="117">
        <v>5</v>
      </c>
      <c r="AG63" s="117">
        <v>3</v>
      </c>
      <c r="AH63" s="117">
        <v>9</v>
      </c>
      <c r="AI63" s="117">
        <v>84</v>
      </c>
      <c r="AJ63" s="117">
        <v>1</v>
      </c>
      <c r="AK63" s="117">
        <v>0</v>
      </c>
      <c r="AL63" s="117">
        <v>0</v>
      </c>
      <c r="AM63" s="117">
        <v>0</v>
      </c>
      <c r="AN63" s="117">
        <v>0</v>
      </c>
      <c r="AO63" s="117">
        <v>2</v>
      </c>
      <c r="AP63" s="117">
        <v>0</v>
      </c>
      <c r="AQ63" s="117">
        <v>0</v>
      </c>
      <c r="AR63" s="117">
        <v>3</v>
      </c>
      <c r="AS63" s="117">
        <v>0</v>
      </c>
      <c r="AT63" s="117">
        <v>0</v>
      </c>
      <c r="AU63" s="117">
        <v>0</v>
      </c>
      <c r="AV63" s="117">
        <v>1</v>
      </c>
      <c r="AW63" s="117">
        <v>0</v>
      </c>
      <c r="AX63" s="117">
        <v>0</v>
      </c>
      <c r="AY63" s="117">
        <v>0</v>
      </c>
      <c r="AZ63" s="117">
        <v>0</v>
      </c>
      <c r="BA63" s="117">
        <v>0</v>
      </c>
      <c r="BB63" s="117">
        <v>0</v>
      </c>
      <c r="BC63" s="117">
        <v>0</v>
      </c>
      <c r="BD63" s="117">
        <v>0</v>
      </c>
      <c r="BE63" s="117">
        <v>0</v>
      </c>
      <c r="BF63" s="117">
        <v>0</v>
      </c>
      <c r="BG63" s="117">
        <v>1</v>
      </c>
      <c r="BH63" s="117">
        <v>0</v>
      </c>
    </row>
    <row r="64" spans="1:60" x14ac:dyDescent="0.2">
      <c r="A64" s="117" t="s">
        <v>443</v>
      </c>
      <c r="B64" s="117" t="s">
        <v>362</v>
      </c>
      <c r="C64" s="117" t="s">
        <v>376</v>
      </c>
      <c r="D64" s="117" t="s">
        <v>377</v>
      </c>
      <c r="E64" s="117" t="s">
        <v>378</v>
      </c>
      <c r="F64" s="117" t="s">
        <v>379</v>
      </c>
      <c r="G64" s="117" t="s">
        <v>380</v>
      </c>
      <c r="H64" s="117">
        <v>0</v>
      </c>
      <c r="I64" s="117">
        <v>0</v>
      </c>
      <c r="J64" s="117">
        <v>0</v>
      </c>
      <c r="K64" s="117">
        <v>0</v>
      </c>
      <c r="L64" s="117">
        <v>2</v>
      </c>
      <c r="M64" s="117">
        <v>0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2</v>
      </c>
      <c r="U64" s="117">
        <v>0</v>
      </c>
      <c r="V64" s="117">
        <v>0</v>
      </c>
      <c r="W64" s="117">
        <v>0</v>
      </c>
      <c r="X64" s="117">
        <v>0</v>
      </c>
      <c r="Y64" s="117">
        <v>8</v>
      </c>
      <c r="Z64" s="117">
        <v>1</v>
      </c>
      <c r="AA64" s="117">
        <v>3</v>
      </c>
      <c r="AB64" s="117">
        <v>0</v>
      </c>
      <c r="AC64" s="117">
        <v>2</v>
      </c>
      <c r="AD64" s="117">
        <v>0</v>
      </c>
      <c r="AE64" s="117">
        <v>1</v>
      </c>
      <c r="AF64" s="117">
        <v>0</v>
      </c>
      <c r="AG64" s="117">
        <v>1</v>
      </c>
      <c r="AH64" s="117">
        <v>0</v>
      </c>
      <c r="AI64" s="117">
        <v>1</v>
      </c>
      <c r="AJ64" s="117">
        <v>0</v>
      </c>
      <c r="AK64" s="117">
        <v>0</v>
      </c>
      <c r="AL64" s="117">
        <v>0</v>
      </c>
      <c r="AM64" s="117">
        <v>0</v>
      </c>
      <c r="AN64" s="117">
        <v>0</v>
      </c>
      <c r="AO64" s="117">
        <v>0</v>
      </c>
      <c r="AP64" s="117">
        <v>0</v>
      </c>
      <c r="AQ64" s="117">
        <v>0</v>
      </c>
      <c r="AR64" s="117">
        <v>0</v>
      </c>
      <c r="AS64" s="117">
        <v>0</v>
      </c>
      <c r="AT64" s="117">
        <v>0</v>
      </c>
      <c r="AU64" s="117">
        <v>0</v>
      </c>
      <c r="AV64" s="117">
        <v>0</v>
      </c>
      <c r="AW64" s="117">
        <v>0</v>
      </c>
      <c r="AX64" s="117">
        <v>0</v>
      </c>
      <c r="AY64" s="117">
        <v>0</v>
      </c>
      <c r="AZ64" s="117">
        <v>0</v>
      </c>
      <c r="BA64" s="117">
        <v>0</v>
      </c>
      <c r="BB64" s="117">
        <v>0</v>
      </c>
      <c r="BC64" s="117">
        <v>0</v>
      </c>
      <c r="BD64" s="117">
        <v>0</v>
      </c>
      <c r="BE64" s="117">
        <v>0</v>
      </c>
      <c r="BF64" s="117">
        <v>0</v>
      </c>
      <c r="BG64" s="117">
        <v>0</v>
      </c>
      <c r="BH64" s="117">
        <v>0</v>
      </c>
    </row>
    <row r="65" spans="1:60" x14ac:dyDescent="0.2">
      <c r="A65" s="117" t="s">
        <v>444</v>
      </c>
      <c r="B65" s="117" t="s">
        <v>362</v>
      </c>
      <c r="C65" s="117" t="s">
        <v>363</v>
      </c>
      <c r="D65" s="117" t="s">
        <v>364</v>
      </c>
      <c r="E65" s="117" t="s">
        <v>365</v>
      </c>
      <c r="F65" s="117" t="s">
        <v>366</v>
      </c>
      <c r="G65" s="117" t="s">
        <v>394</v>
      </c>
      <c r="H65" s="117">
        <v>0</v>
      </c>
      <c r="I65" s="117">
        <v>0</v>
      </c>
      <c r="J65" s="117">
        <v>0</v>
      </c>
      <c r="K65" s="117">
        <v>0</v>
      </c>
      <c r="L65" s="117">
        <v>0</v>
      </c>
      <c r="M65" s="117">
        <v>0</v>
      </c>
      <c r="N65" s="117">
        <v>0</v>
      </c>
      <c r="O65" s="117">
        <v>0</v>
      </c>
      <c r="P65" s="117">
        <v>0</v>
      </c>
      <c r="Q65" s="117">
        <v>0</v>
      </c>
      <c r="R65" s="117">
        <v>0</v>
      </c>
      <c r="S65" s="117">
        <v>0</v>
      </c>
      <c r="T65" s="117">
        <v>0</v>
      </c>
      <c r="U65" s="117">
        <v>0</v>
      </c>
      <c r="V65" s="117">
        <v>0</v>
      </c>
      <c r="W65" s="117">
        <v>0</v>
      </c>
      <c r="X65" s="117">
        <v>0</v>
      </c>
      <c r="Y65" s="117">
        <v>0</v>
      </c>
      <c r="Z65" s="117">
        <v>0</v>
      </c>
      <c r="AA65" s="117">
        <v>0</v>
      </c>
      <c r="AB65" s="117">
        <v>0</v>
      </c>
      <c r="AC65" s="117">
        <v>0</v>
      </c>
      <c r="AD65" s="117">
        <v>0</v>
      </c>
      <c r="AE65" s="117">
        <v>0</v>
      </c>
      <c r="AF65" s="117">
        <v>0</v>
      </c>
      <c r="AG65" s="117">
        <v>0</v>
      </c>
      <c r="AH65" s="117">
        <v>0</v>
      </c>
      <c r="AI65" s="117">
        <v>0</v>
      </c>
      <c r="AJ65" s="117">
        <v>0</v>
      </c>
      <c r="AK65" s="117">
        <v>7</v>
      </c>
      <c r="AL65" s="117">
        <v>0</v>
      </c>
      <c r="AM65" s="117">
        <v>0</v>
      </c>
      <c r="AN65" s="117">
        <v>0</v>
      </c>
      <c r="AO65" s="117">
        <v>0</v>
      </c>
      <c r="AP65" s="117">
        <v>0</v>
      </c>
      <c r="AQ65" s="117">
        <v>0</v>
      </c>
      <c r="AR65" s="117">
        <v>0</v>
      </c>
      <c r="AS65" s="117">
        <v>0</v>
      </c>
      <c r="AT65" s="117">
        <v>0</v>
      </c>
      <c r="AU65" s="117">
        <v>0</v>
      </c>
      <c r="AV65" s="117">
        <v>0</v>
      </c>
      <c r="AW65" s="117">
        <v>0</v>
      </c>
      <c r="AX65" s="117">
        <v>0</v>
      </c>
      <c r="AY65" s="117">
        <v>0</v>
      </c>
      <c r="AZ65" s="117">
        <v>0</v>
      </c>
      <c r="BA65" s="117">
        <v>0</v>
      </c>
      <c r="BB65" s="117">
        <v>0</v>
      </c>
      <c r="BC65" s="117">
        <v>0</v>
      </c>
      <c r="BD65" s="117">
        <v>0</v>
      </c>
      <c r="BE65" s="117">
        <v>0</v>
      </c>
      <c r="BF65" s="117">
        <v>0</v>
      </c>
      <c r="BG65" s="117">
        <v>0</v>
      </c>
      <c r="BH65" s="117">
        <v>0</v>
      </c>
    </row>
    <row r="66" spans="1:60" x14ac:dyDescent="0.2">
      <c r="A66" s="117" t="s">
        <v>445</v>
      </c>
      <c r="B66" s="117" t="s">
        <v>362</v>
      </c>
      <c r="C66" s="117" t="s">
        <v>376</v>
      </c>
      <c r="D66" s="117" t="s">
        <v>377</v>
      </c>
      <c r="E66" s="117" t="s">
        <v>378</v>
      </c>
      <c r="F66" s="117" t="s">
        <v>379</v>
      </c>
      <c r="G66" s="117" t="s">
        <v>380</v>
      </c>
      <c r="H66" s="117">
        <v>22</v>
      </c>
      <c r="I66" s="117">
        <v>6</v>
      </c>
      <c r="J66" s="117">
        <v>1</v>
      </c>
      <c r="K66" s="117">
        <v>2</v>
      </c>
      <c r="L66" s="117">
        <v>3</v>
      </c>
      <c r="M66" s="117">
        <v>1</v>
      </c>
      <c r="N66" s="117">
        <v>0</v>
      </c>
      <c r="O66" s="117">
        <v>0</v>
      </c>
      <c r="P66" s="117">
        <v>147</v>
      </c>
      <c r="Q66" s="117">
        <v>0</v>
      </c>
      <c r="R66" s="117">
        <v>235</v>
      </c>
      <c r="S66" s="117">
        <v>0</v>
      </c>
      <c r="T66" s="117">
        <v>25</v>
      </c>
      <c r="U66" s="117">
        <v>2</v>
      </c>
      <c r="V66" s="117">
        <v>6</v>
      </c>
      <c r="W66" s="117">
        <v>6</v>
      </c>
      <c r="X66" s="117">
        <v>8</v>
      </c>
      <c r="Y66" s="117">
        <v>0</v>
      </c>
      <c r="Z66" s="117">
        <v>1</v>
      </c>
      <c r="AA66" s="117">
        <v>7</v>
      </c>
      <c r="AB66" s="117">
        <v>7</v>
      </c>
      <c r="AC66" s="117">
        <v>37</v>
      </c>
      <c r="AD66" s="117">
        <v>4</v>
      </c>
      <c r="AE66" s="117">
        <v>1</v>
      </c>
      <c r="AF66" s="117">
        <v>2</v>
      </c>
      <c r="AG66" s="117">
        <v>6</v>
      </c>
      <c r="AH66" s="117">
        <v>0</v>
      </c>
      <c r="AI66" s="117">
        <v>8</v>
      </c>
      <c r="AJ66" s="117">
        <v>0</v>
      </c>
      <c r="AK66" s="117">
        <v>0</v>
      </c>
      <c r="AL66" s="117">
        <v>0</v>
      </c>
      <c r="AM66" s="117">
        <v>0</v>
      </c>
      <c r="AN66" s="117">
        <v>0</v>
      </c>
      <c r="AO66" s="117">
        <v>0</v>
      </c>
      <c r="AP66" s="117">
        <v>0</v>
      </c>
      <c r="AQ66" s="117">
        <v>0</v>
      </c>
      <c r="AR66" s="117">
        <v>0</v>
      </c>
      <c r="AS66" s="117">
        <v>0</v>
      </c>
      <c r="AT66" s="117">
        <v>0</v>
      </c>
      <c r="AU66" s="117">
        <v>0</v>
      </c>
      <c r="AV66" s="117">
        <v>0</v>
      </c>
      <c r="AW66" s="117">
        <v>2</v>
      </c>
      <c r="AX66" s="117">
        <v>0</v>
      </c>
      <c r="AY66" s="117">
        <v>1</v>
      </c>
      <c r="AZ66" s="117">
        <v>0</v>
      </c>
      <c r="BA66" s="117">
        <v>3</v>
      </c>
      <c r="BB66" s="117">
        <v>6</v>
      </c>
      <c r="BC66" s="117">
        <v>11</v>
      </c>
      <c r="BD66" s="117">
        <v>5</v>
      </c>
      <c r="BE66" s="117">
        <v>0</v>
      </c>
      <c r="BF66" s="117">
        <v>0</v>
      </c>
      <c r="BG66" s="117">
        <v>0</v>
      </c>
      <c r="BH66" s="117">
        <v>0</v>
      </c>
    </row>
    <row r="67" spans="1:60" x14ac:dyDescent="0.2">
      <c r="A67" s="117" t="s">
        <v>446</v>
      </c>
      <c r="B67" s="117" t="s">
        <v>362</v>
      </c>
      <c r="C67" s="117" t="s">
        <v>363</v>
      </c>
      <c r="D67" s="117" t="s">
        <v>364</v>
      </c>
      <c r="E67" s="117" t="s">
        <v>365</v>
      </c>
      <c r="F67" s="117" t="s">
        <v>366</v>
      </c>
      <c r="G67" s="117" t="s">
        <v>394</v>
      </c>
      <c r="H67" s="117">
        <v>0</v>
      </c>
      <c r="I67" s="117">
        <v>0</v>
      </c>
      <c r="J67" s="117">
        <v>0</v>
      </c>
      <c r="K67" s="117">
        <v>0</v>
      </c>
      <c r="L67" s="117">
        <v>0</v>
      </c>
      <c r="M67" s="117">
        <v>0</v>
      </c>
      <c r="N67" s="117">
        <v>1</v>
      </c>
      <c r="O67" s="117">
        <v>0</v>
      </c>
      <c r="P67" s="117">
        <v>0</v>
      </c>
      <c r="Q67" s="117">
        <v>0</v>
      </c>
      <c r="R67" s="117">
        <v>0</v>
      </c>
      <c r="S67" s="117">
        <v>0</v>
      </c>
      <c r="T67" s="117">
        <v>0</v>
      </c>
      <c r="U67" s="117">
        <v>0</v>
      </c>
      <c r="V67" s="117">
        <v>0</v>
      </c>
      <c r="W67" s="117">
        <v>0</v>
      </c>
      <c r="X67" s="117">
        <v>0</v>
      </c>
      <c r="Y67" s="117">
        <v>0</v>
      </c>
      <c r="Z67" s="117">
        <v>0</v>
      </c>
      <c r="AA67" s="117">
        <v>0</v>
      </c>
      <c r="AB67" s="117">
        <v>0</v>
      </c>
      <c r="AC67" s="117">
        <v>0</v>
      </c>
      <c r="AD67" s="117">
        <v>0</v>
      </c>
      <c r="AE67" s="117">
        <v>0</v>
      </c>
      <c r="AF67" s="117">
        <v>0</v>
      </c>
      <c r="AG67" s="117">
        <v>0</v>
      </c>
      <c r="AH67" s="117">
        <v>1</v>
      </c>
      <c r="AI67" s="117">
        <v>0</v>
      </c>
      <c r="AJ67" s="117">
        <v>0</v>
      </c>
      <c r="AK67" s="117">
        <v>9</v>
      </c>
      <c r="AL67" s="117">
        <v>0</v>
      </c>
      <c r="AM67" s="117">
        <v>0</v>
      </c>
      <c r="AN67" s="117">
        <v>0</v>
      </c>
      <c r="AO67" s="117">
        <v>0</v>
      </c>
      <c r="AP67" s="117">
        <v>0</v>
      </c>
      <c r="AQ67" s="117">
        <v>0</v>
      </c>
      <c r="AR67" s="117">
        <v>0</v>
      </c>
      <c r="AS67" s="117">
        <v>0</v>
      </c>
      <c r="AT67" s="117">
        <v>0</v>
      </c>
      <c r="AU67" s="117">
        <v>0</v>
      </c>
      <c r="AV67" s="117">
        <v>0</v>
      </c>
      <c r="AW67" s="117">
        <v>0</v>
      </c>
      <c r="AX67" s="117">
        <v>0</v>
      </c>
      <c r="AY67" s="117">
        <v>0</v>
      </c>
      <c r="AZ67" s="117">
        <v>0</v>
      </c>
      <c r="BA67" s="117">
        <v>0</v>
      </c>
      <c r="BB67" s="117">
        <v>0</v>
      </c>
      <c r="BC67" s="117">
        <v>0</v>
      </c>
      <c r="BD67" s="117">
        <v>0</v>
      </c>
      <c r="BE67" s="117">
        <v>0</v>
      </c>
      <c r="BF67" s="117">
        <v>0</v>
      </c>
      <c r="BG67" s="117">
        <v>0</v>
      </c>
      <c r="BH67" s="117">
        <v>0</v>
      </c>
    </row>
    <row r="68" spans="1:60" x14ac:dyDescent="0.2">
      <c r="A68" s="117" t="s">
        <v>447</v>
      </c>
      <c r="B68" s="117" t="s">
        <v>362</v>
      </c>
      <c r="C68" s="117" t="s">
        <v>376</v>
      </c>
      <c r="D68" s="117" t="s">
        <v>377</v>
      </c>
      <c r="E68" s="117" t="s">
        <v>378</v>
      </c>
      <c r="F68" s="117" t="s">
        <v>379</v>
      </c>
      <c r="G68" s="117" t="s">
        <v>380</v>
      </c>
      <c r="H68" s="117">
        <v>0</v>
      </c>
      <c r="I68" s="117">
        <v>0</v>
      </c>
      <c r="J68" s="117">
        <v>0</v>
      </c>
      <c r="K68" s="117">
        <v>0</v>
      </c>
      <c r="L68" s="117">
        <v>0</v>
      </c>
      <c r="M68" s="117">
        <v>0</v>
      </c>
      <c r="N68" s="117">
        <v>0</v>
      </c>
      <c r="O68" s="117">
        <v>0</v>
      </c>
      <c r="P68" s="117">
        <v>0</v>
      </c>
      <c r="Q68" s="117">
        <v>0</v>
      </c>
      <c r="R68" s="117">
        <v>0</v>
      </c>
      <c r="S68" s="117">
        <v>0</v>
      </c>
      <c r="T68" s="117">
        <v>0</v>
      </c>
      <c r="U68" s="117">
        <v>0</v>
      </c>
      <c r="V68" s="117">
        <v>0</v>
      </c>
      <c r="W68" s="117">
        <v>0</v>
      </c>
      <c r="X68" s="117">
        <v>0</v>
      </c>
      <c r="Y68" s="117">
        <v>0</v>
      </c>
      <c r="Z68" s="117">
        <v>0</v>
      </c>
      <c r="AA68" s="117">
        <v>0</v>
      </c>
      <c r="AB68" s="117">
        <v>0</v>
      </c>
      <c r="AC68" s="117">
        <v>0</v>
      </c>
      <c r="AD68" s="117">
        <v>0</v>
      </c>
      <c r="AE68" s="117">
        <v>0</v>
      </c>
      <c r="AF68" s="117">
        <v>0</v>
      </c>
      <c r="AG68" s="117">
        <v>11</v>
      </c>
      <c r="AH68" s="117">
        <v>0</v>
      </c>
      <c r="AI68" s="117">
        <v>0</v>
      </c>
      <c r="AJ68" s="117">
        <v>0</v>
      </c>
      <c r="AK68" s="117">
        <v>0</v>
      </c>
      <c r="AL68" s="117">
        <v>0</v>
      </c>
      <c r="AM68" s="117">
        <v>0</v>
      </c>
      <c r="AN68" s="117">
        <v>0</v>
      </c>
      <c r="AO68" s="117">
        <v>0</v>
      </c>
      <c r="AP68" s="117">
        <v>0</v>
      </c>
      <c r="AQ68" s="117">
        <v>0</v>
      </c>
      <c r="AR68" s="117">
        <v>0</v>
      </c>
      <c r="AS68" s="117">
        <v>0</v>
      </c>
      <c r="AT68" s="117">
        <v>0</v>
      </c>
      <c r="AU68" s="117">
        <v>0</v>
      </c>
      <c r="AV68" s="117">
        <v>0</v>
      </c>
      <c r="AW68" s="117">
        <v>0</v>
      </c>
      <c r="AX68" s="117">
        <v>0</v>
      </c>
      <c r="AY68" s="117">
        <v>0</v>
      </c>
      <c r="AZ68" s="117">
        <v>0</v>
      </c>
      <c r="BA68" s="117">
        <v>0</v>
      </c>
      <c r="BB68" s="117">
        <v>0</v>
      </c>
      <c r="BC68" s="117">
        <v>0</v>
      </c>
      <c r="BD68" s="117">
        <v>0</v>
      </c>
      <c r="BE68" s="117">
        <v>0</v>
      </c>
      <c r="BF68" s="117">
        <v>0</v>
      </c>
      <c r="BG68" s="117">
        <v>0</v>
      </c>
      <c r="BH68" s="117">
        <v>0</v>
      </c>
    </row>
    <row r="69" spans="1:60" x14ac:dyDescent="0.2">
      <c r="A69" s="117" t="s">
        <v>448</v>
      </c>
      <c r="B69" s="117" t="s">
        <v>362</v>
      </c>
      <c r="C69" s="117" t="s">
        <v>376</v>
      </c>
      <c r="D69" s="117" t="s">
        <v>377</v>
      </c>
      <c r="E69" s="117" t="s">
        <v>378</v>
      </c>
      <c r="F69" s="117" t="s">
        <v>379</v>
      </c>
      <c r="G69" s="117" t="s">
        <v>380</v>
      </c>
      <c r="H69" s="117">
        <v>66</v>
      </c>
      <c r="I69" s="117">
        <v>6</v>
      </c>
      <c r="J69" s="117">
        <v>6</v>
      </c>
      <c r="K69" s="117">
        <v>76</v>
      </c>
      <c r="L69" s="117">
        <v>0</v>
      </c>
      <c r="M69" s="117">
        <v>0</v>
      </c>
      <c r="N69" s="117">
        <v>34</v>
      </c>
      <c r="O69" s="117">
        <v>127</v>
      </c>
      <c r="P69" s="117">
        <v>17</v>
      </c>
      <c r="Q69" s="117">
        <v>5</v>
      </c>
      <c r="R69" s="117">
        <v>46</v>
      </c>
      <c r="S69" s="117">
        <v>17</v>
      </c>
      <c r="T69" s="117">
        <v>18</v>
      </c>
      <c r="U69" s="117">
        <v>0</v>
      </c>
      <c r="V69" s="117">
        <v>17</v>
      </c>
      <c r="W69" s="117">
        <v>2</v>
      </c>
      <c r="X69" s="117">
        <v>20</v>
      </c>
      <c r="Y69" s="117">
        <v>4</v>
      </c>
      <c r="Z69" s="117">
        <v>3</v>
      </c>
      <c r="AA69" s="117">
        <v>2</v>
      </c>
      <c r="AB69" s="117">
        <v>2</v>
      </c>
      <c r="AC69" s="117">
        <v>14</v>
      </c>
      <c r="AD69" s="117">
        <v>3</v>
      </c>
      <c r="AE69" s="117">
        <v>3</v>
      </c>
      <c r="AF69" s="117">
        <v>1</v>
      </c>
      <c r="AG69" s="117">
        <v>17</v>
      </c>
      <c r="AH69" s="117">
        <v>3</v>
      </c>
      <c r="AI69" s="117">
        <v>8</v>
      </c>
      <c r="AJ69" s="117">
        <v>1</v>
      </c>
      <c r="AK69" s="117">
        <v>0</v>
      </c>
      <c r="AL69" s="117">
        <v>0</v>
      </c>
      <c r="AM69" s="117">
        <v>0</v>
      </c>
      <c r="AN69" s="117">
        <v>0</v>
      </c>
      <c r="AO69" s="117">
        <v>5</v>
      </c>
      <c r="AP69" s="117">
        <v>0</v>
      </c>
      <c r="AQ69" s="117">
        <v>0</v>
      </c>
      <c r="AR69" s="117">
        <v>0</v>
      </c>
      <c r="AS69" s="117">
        <v>0</v>
      </c>
      <c r="AT69" s="117">
        <v>0</v>
      </c>
      <c r="AU69" s="117">
        <v>0</v>
      </c>
      <c r="AV69" s="117">
        <v>0</v>
      </c>
      <c r="AW69" s="117">
        <v>1</v>
      </c>
      <c r="AX69" s="117">
        <v>0</v>
      </c>
      <c r="AY69" s="117">
        <v>0</v>
      </c>
      <c r="AZ69" s="117">
        <v>0</v>
      </c>
      <c r="BA69" s="117">
        <v>5</v>
      </c>
      <c r="BB69" s="117">
        <v>0</v>
      </c>
      <c r="BC69" s="117">
        <v>0</v>
      </c>
      <c r="BD69" s="117">
        <v>5</v>
      </c>
      <c r="BE69" s="117">
        <v>0</v>
      </c>
      <c r="BF69" s="117">
        <v>0</v>
      </c>
      <c r="BG69" s="117">
        <v>0</v>
      </c>
      <c r="BH69" s="117">
        <v>0</v>
      </c>
    </row>
    <row r="70" spans="1:60" x14ac:dyDescent="0.2">
      <c r="A70" s="117" t="s">
        <v>449</v>
      </c>
      <c r="B70" s="117" t="s">
        <v>362</v>
      </c>
      <c r="C70" s="117" t="s">
        <v>376</v>
      </c>
      <c r="D70" s="117" t="s">
        <v>377</v>
      </c>
      <c r="E70" s="117" t="s">
        <v>378</v>
      </c>
      <c r="F70" s="117" t="s">
        <v>379</v>
      </c>
      <c r="G70" s="117" t="s">
        <v>380</v>
      </c>
      <c r="H70" s="117">
        <v>0</v>
      </c>
      <c r="I70" s="117">
        <v>0</v>
      </c>
      <c r="J70" s="117">
        <v>0</v>
      </c>
      <c r="K70" s="117">
        <v>0</v>
      </c>
      <c r="L70" s="117">
        <v>0</v>
      </c>
      <c r="M70" s="117">
        <v>0</v>
      </c>
      <c r="N70" s="117">
        <v>0</v>
      </c>
      <c r="O70" s="117">
        <v>0</v>
      </c>
      <c r="P70" s="117">
        <v>1</v>
      </c>
      <c r="Q70" s="117">
        <v>0</v>
      </c>
      <c r="R70" s="117">
        <v>1</v>
      </c>
      <c r="S70" s="117">
        <v>0</v>
      </c>
      <c r="T70" s="117">
        <v>13</v>
      </c>
      <c r="U70" s="117">
        <v>0</v>
      </c>
      <c r="V70" s="117">
        <v>0</v>
      </c>
      <c r="W70" s="117">
        <v>0</v>
      </c>
      <c r="X70" s="117">
        <v>1</v>
      </c>
      <c r="Y70" s="117">
        <v>0</v>
      </c>
      <c r="Z70" s="117">
        <v>0</v>
      </c>
      <c r="AA70" s="117">
        <v>0</v>
      </c>
      <c r="AB70" s="117">
        <v>0</v>
      </c>
      <c r="AC70" s="117">
        <v>0</v>
      </c>
      <c r="AD70" s="117">
        <v>0</v>
      </c>
      <c r="AE70" s="117">
        <v>0</v>
      </c>
      <c r="AF70" s="117">
        <v>0</v>
      </c>
      <c r="AG70" s="117">
        <v>1</v>
      </c>
      <c r="AH70" s="117">
        <v>0</v>
      </c>
      <c r="AI70" s="117">
        <v>0</v>
      </c>
      <c r="AJ70" s="117">
        <v>0</v>
      </c>
      <c r="AK70" s="117">
        <v>0</v>
      </c>
      <c r="AL70" s="117">
        <v>0</v>
      </c>
      <c r="AM70" s="117">
        <v>0</v>
      </c>
      <c r="AN70" s="117">
        <v>0</v>
      </c>
      <c r="AO70" s="117">
        <v>0</v>
      </c>
      <c r="AP70" s="117">
        <v>0</v>
      </c>
      <c r="AQ70" s="117">
        <v>0</v>
      </c>
      <c r="AR70" s="117">
        <v>0</v>
      </c>
      <c r="AS70" s="117">
        <v>0</v>
      </c>
      <c r="AT70" s="117">
        <v>0</v>
      </c>
      <c r="AU70" s="117">
        <v>0</v>
      </c>
      <c r="AV70" s="117">
        <v>0</v>
      </c>
      <c r="AW70" s="117">
        <v>0</v>
      </c>
      <c r="AX70" s="117">
        <v>0</v>
      </c>
      <c r="AY70" s="117">
        <v>0</v>
      </c>
      <c r="AZ70" s="117">
        <v>0</v>
      </c>
      <c r="BA70" s="117">
        <v>0</v>
      </c>
      <c r="BB70" s="117">
        <v>0</v>
      </c>
      <c r="BC70" s="117">
        <v>0</v>
      </c>
      <c r="BD70" s="117">
        <v>0</v>
      </c>
      <c r="BE70" s="117">
        <v>0</v>
      </c>
      <c r="BF70" s="117">
        <v>0</v>
      </c>
      <c r="BG70" s="117">
        <v>0</v>
      </c>
      <c r="BH70" s="117">
        <v>0</v>
      </c>
    </row>
    <row r="71" spans="1:60" x14ac:dyDescent="0.2">
      <c r="A71" s="117" t="s">
        <v>450</v>
      </c>
      <c r="B71" s="117" t="s">
        <v>362</v>
      </c>
      <c r="C71" s="117" t="s">
        <v>386</v>
      </c>
      <c r="D71" s="117" t="s">
        <v>387</v>
      </c>
      <c r="E71" s="117" t="s">
        <v>388</v>
      </c>
      <c r="F71" s="117" t="s">
        <v>389</v>
      </c>
      <c r="G71" s="117" t="s">
        <v>390</v>
      </c>
      <c r="H71" s="117">
        <v>0</v>
      </c>
      <c r="I71" s="117">
        <v>0</v>
      </c>
      <c r="J71" s="117">
        <v>0</v>
      </c>
      <c r="K71" s="117">
        <v>0</v>
      </c>
      <c r="L71" s="117">
        <v>0</v>
      </c>
      <c r="M71" s="117">
        <v>0</v>
      </c>
      <c r="N71" s="117">
        <v>0</v>
      </c>
      <c r="O71" s="117">
        <v>0</v>
      </c>
      <c r="P71" s="117">
        <v>0</v>
      </c>
      <c r="Q71" s="117">
        <v>0</v>
      </c>
      <c r="R71" s="117">
        <v>0</v>
      </c>
      <c r="S71" s="117">
        <v>0</v>
      </c>
      <c r="T71" s="117">
        <v>0</v>
      </c>
      <c r="U71" s="117">
        <v>0</v>
      </c>
      <c r="V71" s="117">
        <v>0</v>
      </c>
      <c r="W71" s="117">
        <v>0</v>
      </c>
      <c r="X71" s="117">
        <v>0</v>
      </c>
      <c r="Y71" s="117">
        <v>0</v>
      </c>
      <c r="Z71" s="117">
        <v>0</v>
      </c>
      <c r="AA71" s="117">
        <v>0</v>
      </c>
      <c r="AB71" s="117">
        <v>0</v>
      </c>
      <c r="AC71" s="117">
        <v>0</v>
      </c>
      <c r="AD71" s="117">
        <v>0</v>
      </c>
      <c r="AE71" s="117">
        <v>0</v>
      </c>
      <c r="AF71" s="117">
        <v>0</v>
      </c>
      <c r="AG71" s="117">
        <v>0</v>
      </c>
      <c r="AH71" s="117">
        <v>0</v>
      </c>
      <c r="AI71" s="117">
        <v>0</v>
      </c>
      <c r="AJ71" s="117">
        <v>0</v>
      </c>
      <c r="AK71" s="117">
        <v>0</v>
      </c>
      <c r="AL71" s="117">
        <v>0</v>
      </c>
      <c r="AM71" s="117">
        <v>0</v>
      </c>
      <c r="AN71" s="117">
        <v>0</v>
      </c>
      <c r="AO71" s="117">
        <v>0</v>
      </c>
      <c r="AP71" s="117">
        <v>0</v>
      </c>
      <c r="AQ71" s="117">
        <v>0</v>
      </c>
      <c r="AR71" s="117">
        <v>0</v>
      </c>
      <c r="AS71" s="117">
        <v>0</v>
      </c>
      <c r="AT71" s="117">
        <v>0</v>
      </c>
      <c r="AU71" s="117">
        <v>0</v>
      </c>
      <c r="AV71" s="117">
        <v>0</v>
      </c>
      <c r="AW71" s="117">
        <v>0</v>
      </c>
      <c r="AX71" s="117">
        <v>0</v>
      </c>
      <c r="AY71" s="117">
        <v>0</v>
      </c>
      <c r="AZ71" s="117">
        <v>1</v>
      </c>
      <c r="BA71" s="117">
        <v>0</v>
      </c>
      <c r="BB71" s="117">
        <v>0</v>
      </c>
      <c r="BC71" s="117">
        <v>0</v>
      </c>
      <c r="BD71" s="117">
        <v>0</v>
      </c>
      <c r="BE71" s="117">
        <v>0</v>
      </c>
      <c r="BF71" s="117">
        <v>0</v>
      </c>
      <c r="BG71" s="117">
        <v>0</v>
      </c>
      <c r="BH71" s="117">
        <v>0</v>
      </c>
    </row>
    <row r="72" spans="1:60" x14ac:dyDescent="0.2">
      <c r="A72" s="117" t="s">
        <v>451</v>
      </c>
      <c r="B72" s="117" t="s">
        <v>362</v>
      </c>
      <c r="C72" s="117" t="s">
        <v>376</v>
      </c>
      <c r="D72" s="117" t="s">
        <v>377</v>
      </c>
      <c r="E72" s="117" t="s">
        <v>378</v>
      </c>
      <c r="F72" s="117" t="s">
        <v>379</v>
      </c>
      <c r="G72" s="117" t="s">
        <v>380</v>
      </c>
      <c r="H72" s="117">
        <v>0</v>
      </c>
      <c r="I72" s="117">
        <v>0</v>
      </c>
      <c r="J72" s="117">
        <v>0</v>
      </c>
      <c r="K72" s="117">
        <v>0</v>
      </c>
      <c r="L72" s="117">
        <v>0</v>
      </c>
      <c r="M72" s="117">
        <v>0</v>
      </c>
      <c r="N72" s="117">
        <v>0</v>
      </c>
      <c r="O72" s="117">
        <v>0</v>
      </c>
      <c r="P72" s="117">
        <v>0</v>
      </c>
      <c r="Q72" s="117">
        <v>0</v>
      </c>
      <c r="R72" s="117">
        <v>0</v>
      </c>
      <c r="S72" s="117">
        <v>0</v>
      </c>
      <c r="T72" s="117">
        <v>0</v>
      </c>
      <c r="U72" s="117">
        <v>0</v>
      </c>
      <c r="V72" s="117">
        <v>0</v>
      </c>
      <c r="W72" s="117">
        <v>0</v>
      </c>
      <c r="X72" s="117">
        <v>0</v>
      </c>
      <c r="Y72" s="117">
        <v>0</v>
      </c>
      <c r="Z72" s="117">
        <v>0</v>
      </c>
      <c r="AA72" s="117">
        <v>0</v>
      </c>
      <c r="AB72" s="117">
        <v>0</v>
      </c>
      <c r="AC72" s="117">
        <v>0</v>
      </c>
      <c r="AD72" s="117">
        <v>0</v>
      </c>
      <c r="AE72" s="117">
        <v>0</v>
      </c>
      <c r="AF72" s="117">
        <v>0</v>
      </c>
      <c r="AG72" s="117">
        <v>0</v>
      </c>
      <c r="AH72" s="117">
        <v>0</v>
      </c>
      <c r="AI72" s="117">
        <v>0</v>
      </c>
      <c r="AJ72" s="117">
        <v>0</v>
      </c>
      <c r="AK72" s="117">
        <v>2</v>
      </c>
      <c r="AL72" s="117">
        <v>2</v>
      </c>
      <c r="AM72" s="117">
        <v>0</v>
      </c>
      <c r="AN72" s="117">
        <v>0</v>
      </c>
      <c r="AO72" s="117">
        <v>0</v>
      </c>
      <c r="AP72" s="117">
        <v>0</v>
      </c>
      <c r="AQ72" s="117">
        <v>0</v>
      </c>
      <c r="AR72" s="117">
        <v>0</v>
      </c>
      <c r="AS72" s="117">
        <v>0</v>
      </c>
      <c r="AT72" s="117">
        <v>0</v>
      </c>
      <c r="AU72" s="117">
        <v>0</v>
      </c>
      <c r="AV72" s="117">
        <v>0</v>
      </c>
      <c r="AW72" s="117">
        <v>0</v>
      </c>
      <c r="AX72" s="117">
        <v>0</v>
      </c>
      <c r="AY72" s="117">
        <v>0</v>
      </c>
      <c r="AZ72" s="117">
        <v>0</v>
      </c>
      <c r="BA72" s="117">
        <v>0</v>
      </c>
      <c r="BB72" s="117">
        <v>0</v>
      </c>
      <c r="BC72" s="117">
        <v>0</v>
      </c>
      <c r="BD72" s="117">
        <v>0</v>
      </c>
      <c r="BE72" s="117">
        <v>0</v>
      </c>
      <c r="BF72" s="117">
        <v>0</v>
      </c>
      <c r="BG72" s="117">
        <v>0</v>
      </c>
      <c r="BH72" s="117">
        <v>0</v>
      </c>
    </row>
    <row r="73" spans="1:60" x14ac:dyDescent="0.2">
      <c r="A73" s="117" t="s">
        <v>452</v>
      </c>
      <c r="B73" s="117" t="s">
        <v>362</v>
      </c>
      <c r="C73" s="117" t="s">
        <v>363</v>
      </c>
      <c r="D73" s="117" t="s">
        <v>369</v>
      </c>
      <c r="E73" s="117" t="s">
        <v>370</v>
      </c>
      <c r="F73" s="117" t="s">
        <v>371</v>
      </c>
      <c r="G73" s="117" t="s">
        <v>453</v>
      </c>
      <c r="H73" s="117">
        <v>0</v>
      </c>
      <c r="I73" s="117">
        <v>0</v>
      </c>
      <c r="J73" s="117">
        <v>0</v>
      </c>
      <c r="K73" s="117">
        <v>0</v>
      </c>
      <c r="L73" s="117">
        <v>0</v>
      </c>
      <c r="M73" s="117">
        <v>0</v>
      </c>
      <c r="N73" s="117">
        <v>0</v>
      </c>
      <c r="O73" s="117">
        <v>0</v>
      </c>
      <c r="P73" s="117">
        <v>0</v>
      </c>
      <c r="Q73" s="117">
        <v>0</v>
      </c>
      <c r="R73" s="117">
        <v>0</v>
      </c>
      <c r="S73" s="117">
        <v>0</v>
      </c>
      <c r="T73" s="117">
        <v>0</v>
      </c>
      <c r="U73" s="117">
        <v>0</v>
      </c>
      <c r="V73" s="117">
        <v>0</v>
      </c>
      <c r="W73" s="117">
        <v>0</v>
      </c>
      <c r="X73" s="117">
        <v>0</v>
      </c>
      <c r="Y73" s="117">
        <v>0</v>
      </c>
      <c r="Z73" s="117">
        <v>0</v>
      </c>
      <c r="AA73" s="117">
        <v>0</v>
      </c>
      <c r="AB73" s="117">
        <v>0</v>
      </c>
      <c r="AC73" s="117">
        <v>0</v>
      </c>
      <c r="AD73" s="117">
        <v>0</v>
      </c>
      <c r="AE73" s="117">
        <v>0</v>
      </c>
      <c r="AF73" s="117">
        <v>0</v>
      </c>
      <c r="AG73" s="117">
        <v>0</v>
      </c>
      <c r="AH73" s="117">
        <v>0</v>
      </c>
      <c r="AI73" s="117">
        <v>0</v>
      </c>
      <c r="AJ73" s="117">
        <v>0</v>
      </c>
      <c r="AK73" s="117">
        <v>1</v>
      </c>
      <c r="AL73" s="117">
        <v>0</v>
      </c>
      <c r="AM73" s="117">
        <v>0</v>
      </c>
      <c r="AN73" s="117">
        <v>0</v>
      </c>
      <c r="AO73" s="117">
        <v>0</v>
      </c>
      <c r="AP73" s="117">
        <v>0</v>
      </c>
      <c r="AQ73" s="117">
        <v>0</v>
      </c>
      <c r="AR73" s="117">
        <v>0</v>
      </c>
      <c r="AS73" s="117">
        <v>0</v>
      </c>
      <c r="AT73" s="117">
        <v>0</v>
      </c>
      <c r="AU73" s="117">
        <v>0</v>
      </c>
      <c r="AV73" s="117">
        <v>0</v>
      </c>
      <c r="AW73" s="117">
        <v>0</v>
      </c>
      <c r="AX73" s="117">
        <v>0</v>
      </c>
      <c r="AY73" s="117">
        <v>0</v>
      </c>
      <c r="AZ73" s="117">
        <v>0</v>
      </c>
      <c r="BA73" s="117">
        <v>0</v>
      </c>
      <c r="BB73" s="117">
        <v>0</v>
      </c>
      <c r="BC73" s="117">
        <v>0</v>
      </c>
      <c r="BD73" s="117">
        <v>0</v>
      </c>
      <c r="BE73" s="117">
        <v>0</v>
      </c>
      <c r="BF73" s="117">
        <v>0</v>
      </c>
      <c r="BG73" s="117">
        <v>0</v>
      </c>
      <c r="BH73" s="117">
        <v>4</v>
      </c>
    </row>
    <row r="74" spans="1:60" x14ac:dyDescent="0.2">
      <c r="A74" s="117" t="s">
        <v>454</v>
      </c>
      <c r="B74" s="117" t="s">
        <v>362</v>
      </c>
      <c r="C74" s="117" t="s">
        <v>363</v>
      </c>
      <c r="D74" s="117" t="s">
        <v>364</v>
      </c>
      <c r="E74" s="117" t="s">
        <v>365</v>
      </c>
      <c r="F74" s="117" t="s">
        <v>366</v>
      </c>
      <c r="G74" s="117" t="s">
        <v>394</v>
      </c>
      <c r="H74" s="117">
        <v>0</v>
      </c>
      <c r="I74" s="117">
        <v>0</v>
      </c>
      <c r="J74" s="117">
        <v>0</v>
      </c>
      <c r="K74" s="117">
        <v>0</v>
      </c>
      <c r="L74" s="117">
        <v>0</v>
      </c>
      <c r="M74" s="117">
        <v>0</v>
      </c>
      <c r="N74" s="117">
        <v>0</v>
      </c>
      <c r="O74" s="117">
        <v>0</v>
      </c>
      <c r="P74" s="117">
        <v>1</v>
      </c>
      <c r="Q74" s="117">
        <v>0</v>
      </c>
      <c r="R74" s="117">
        <v>5</v>
      </c>
      <c r="S74" s="117">
        <v>0</v>
      </c>
      <c r="T74" s="117">
        <v>1</v>
      </c>
      <c r="U74" s="117">
        <v>1</v>
      </c>
      <c r="V74" s="117">
        <v>1</v>
      </c>
      <c r="W74" s="117">
        <v>0</v>
      </c>
      <c r="X74" s="117">
        <v>0</v>
      </c>
      <c r="Y74" s="117">
        <v>0</v>
      </c>
      <c r="Z74" s="117">
        <v>2</v>
      </c>
      <c r="AA74" s="117">
        <v>2</v>
      </c>
      <c r="AB74" s="117">
        <v>0</v>
      </c>
      <c r="AC74" s="117">
        <v>1</v>
      </c>
      <c r="AD74" s="117">
        <v>0</v>
      </c>
      <c r="AE74" s="117">
        <v>1</v>
      </c>
      <c r="AF74" s="117">
        <v>1</v>
      </c>
      <c r="AG74" s="117">
        <v>0</v>
      </c>
      <c r="AH74" s="117">
        <v>0</v>
      </c>
      <c r="AI74" s="117">
        <v>1</v>
      </c>
      <c r="AJ74" s="117">
        <v>0</v>
      </c>
      <c r="AK74" s="117">
        <v>0</v>
      </c>
      <c r="AL74" s="117">
        <v>0</v>
      </c>
      <c r="AM74" s="117">
        <v>0</v>
      </c>
      <c r="AN74" s="117">
        <v>0</v>
      </c>
      <c r="AO74" s="117">
        <v>0</v>
      </c>
      <c r="AP74" s="117">
        <v>0</v>
      </c>
      <c r="AQ74" s="117">
        <v>0</v>
      </c>
      <c r="AR74" s="117">
        <v>0</v>
      </c>
      <c r="AS74" s="117">
        <v>0</v>
      </c>
      <c r="AT74" s="117">
        <v>0</v>
      </c>
      <c r="AU74" s="117">
        <v>0</v>
      </c>
      <c r="AV74" s="117">
        <v>0</v>
      </c>
      <c r="AW74" s="117">
        <v>0</v>
      </c>
      <c r="AX74" s="117">
        <v>0</v>
      </c>
      <c r="AY74" s="117">
        <v>0</v>
      </c>
      <c r="AZ74" s="117">
        <v>0</v>
      </c>
      <c r="BA74" s="117">
        <v>0</v>
      </c>
      <c r="BB74" s="117">
        <v>0</v>
      </c>
      <c r="BC74" s="117">
        <v>0</v>
      </c>
      <c r="BD74" s="117">
        <v>0</v>
      </c>
      <c r="BE74" s="117">
        <v>0</v>
      </c>
      <c r="BF74" s="117">
        <v>0</v>
      </c>
      <c r="BG74" s="117">
        <v>0</v>
      </c>
      <c r="BH74" s="117">
        <v>0</v>
      </c>
    </row>
    <row r="75" spans="1:60" x14ac:dyDescent="0.2">
      <c r="A75" s="117" t="s">
        <v>455</v>
      </c>
      <c r="B75" s="117" t="s">
        <v>362</v>
      </c>
      <c r="C75" s="117" t="s">
        <v>376</v>
      </c>
      <c r="D75" s="117" t="s">
        <v>377</v>
      </c>
      <c r="E75" s="117" t="s">
        <v>378</v>
      </c>
      <c r="F75" s="117" t="s">
        <v>379</v>
      </c>
      <c r="G75" s="117" t="s">
        <v>380</v>
      </c>
      <c r="H75" s="117">
        <v>12</v>
      </c>
      <c r="I75" s="117">
        <v>4</v>
      </c>
      <c r="J75" s="117">
        <v>5</v>
      </c>
      <c r="K75" s="117">
        <v>37</v>
      </c>
      <c r="L75" s="117">
        <v>0</v>
      </c>
      <c r="M75" s="117">
        <v>0</v>
      </c>
      <c r="N75" s="117">
        <v>0</v>
      </c>
      <c r="O75" s="117">
        <v>0</v>
      </c>
      <c r="P75" s="117">
        <v>42</v>
      </c>
      <c r="Q75" s="117">
        <v>2</v>
      </c>
      <c r="R75" s="117">
        <v>59</v>
      </c>
      <c r="S75" s="117">
        <v>29</v>
      </c>
      <c r="T75" s="117">
        <v>139</v>
      </c>
      <c r="U75" s="117">
        <v>0</v>
      </c>
      <c r="V75" s="117">
        <v>0</v>
      </c>
      <c r="W75" s="117">
        <v>0</v>
      </c>
      <c r="X75" s="117">
        <v>32</v>
      </c>
      <c r="Y75" s="117">
        <v>20</v>
      </c>
      <c r="Z75" s="117">
        <v>8</v>
      </c>
      <c r="AA75" s="117">
        <v>10</v>
      </c>
      <c r="AB75" s="117">
        <v>1</v>
      </c>
      <c r="AC75" s="117">
        <v>9</v>
      </c>
      <c r="AD75" s="117">
        <v>8</v>
      </c>
      <c r="AE75" s="117">
        <v>4</v>
      </c>
      <c r="AF75" s="117">
        <v>0</v>
      </c>
      <c r="AG75" s="117">
        <v>9</v>
      </c>
      <c r="AH75" s="117">
        <v>2</v>
      </c>
      <c r="AI75" s="117">
        <v>26</v>
      </c>
      <c r="AJ75" s="117">
        <v>0</v>
      </c>
      <c r="AK75" s="117">
        <v>0</v>
      </c>
      <c r="AL75" s="117">
        <v>0</v>
      </c>
      <c r="AM75" s="117">
        <v>0</v>
      </c>
      <c r="AN75" s="117">
        <v>0</v>
      </c>
      <c r="AO75" s="117">
        <v>3</v>
      </c>
      <c r="AP75" s="117">
        <v>0</v>
      </c>
      <c r="AQ75" s="117">
        <v>0</v>
      </c>
      <c r="AR75" s="117">
        <v>0</v>
      </c>
      <c r="AS75" s="117">
        <v>0</v>
      </c>
      <c r="AT75" s="117">
        <v>0</v>
      </c>
      <c r="AU75" s="117">
        <v>0</v>
      </c>
      <c r="AV75" s="117">
        <v>0</v>
      </c>
      <c r="AW75" s="117">
        <v>3</v>
      </c>
      <c r="AX75" s="117">
        <v>0</v>
      </c>
      <c r="AY75" s="117">
        <v>0</v>
      </c>
      <c r="AZ75" s="117">
        <v>0</v>
      </c>
      <c r="BA75" s="117">
        <v>2</v>
      </c>
      <c r="BB75" s="117">
        <v>2</v>
      </c>
      <c r="BC75" s="117">
        <v>5</v>
      </c>
      <c r="BD75" s="117">
        <v>4</v>
      </c>
      <c r="BE75" s="117">
        <v>0</v>
      </c>
      <c r="BF75" s="117">
        <v>0</v>
      </c>
      <c r="BG75" s="117">
        <v>0</v>
      </c>
      <c r="BH75" s="117">
        <v>0</v>
      </c>
    </row>
    <row r="76" spans="1:60" x14ac:dyDescent="0.2">
      <c r="A76" s="117" t="s">
        <v>456</v>
      </c>
      <c r="B76" s="117" t="s">
        <v>362</v>
      </c>
      <c r="C76" s="117" t="s">
        <v>363</v>
      </c>
      <c r="D76" s="117" t="s">
        <v>369</v>
      </c>
      <c r="E76" s="117" t="s">
        <v>370</v>
      </c>
      <c r="F76" s="117" t="s">
        <v>371</v>
      </c>
      <c r="G76" s="117" t="s">
        <v>400</v>
      </c>
      <c r="H76" s="117">
        <v>0</v>
      </c>
      <c r="I76" s="117">
        <v>0</v>
      </c>
      <c r="J76" s="117">
        <v>0</v>
      </c>
      <c r="K76" s="117">
        <v>0</v>
      </c>
      <c r="L76" s="117">
        <v>0</v>
      </c>
      <c r="M76" s="117">
        <v>0</v>
      </c>
      <c r="N76" s="117">
        <v>0</v>
      </c>
      <c r="O76" s="117">
        <v>0</v>
      </c>
      <c r="P76" s="117">
        <v>0</v>
      </c>
      <c r="Q76" s="117">
        <v>0</v>
      </c>
      <c r="R76" s="117">
        <v>0</v>
      </c>
      <c r="S76" s="117">
        <v>0</v>
      </c>
      <c r="T76" s="117">
        <v>0</v>
      </c>
      <c r="U76" s="117">
        <v>0</v>
      </c>
      <c r="V76" s="117">
        <v>0</v>
      </c>
      <c r="W76" s="117">
        <v>0</v>
      </c>
      <c r="X76" s="117">
        <v>0</v>
      </c>
      <c r="Y76" s="117">
        <v>0</v>
      </c>
      <c r="Z76" s="117">
        <v>0</v>
      </c>
      <c r="AA76" s="117">
        <v>0</v>
      </c>
      <c r="AB76" s="117">
        <v>0</v>
      </c>
      <c r="AC76" s="117">
        <v>0</v>
      </c>
      <c r="AD76" s="117">
        <v>0</v>
      </c>
      <c r="AE76" s="117">
        <v>0</v>
      </c>
      <c r="AF76" s="117">
        <v>0</v>
      </c>
      <c r="AG76" s="117">
        <v>0</v>
      </c>
      <c r="AH76" s="117">
        <v>0</v>
      </c>
      <c r="AI76" s="117">
        <v>0</v>
      </c>
      <c r="AJ76" s="117">
        <v>0</v>
      </c>
      <c r="AK76" s="117">
        <v>0</v>
      </c>
      <c r="AL76" s="117">
        <v>0</v>
      </c>
      <c r="AM76" s="117">
        <v>0</v>
      </c>
      <c r="AN76" s="117">
        <v>0</v>
      </c>
      <c r="AO76" s="117">
        <v>0</v>
      </c>
      <c r="AP76" s="117">
        <v>0</v>
      </c>
      <c r="AQ76" s="117">
        <v>0</v>
      </c>
      <c r="AR76" s="117">
        <v>0</v>
      </c>
      <c r="AS76" s="117">
        <v>0</v>
      </c>
      <c r="AT76" s="117">
        <v>0</v>
      </c>
      <c r="AU76" s="117">
        <v>0</v>
      </c>
      <c r="AV76" s="117">
        <v>0</v>
      </c>
      <c r="AW76" s="117">
        <v>0</v>
      </c>
      <c r="AX76" s="117">
        <v>0</v>
      </c>
      <c r="AY76" s="117">
        <v>0</v>
      </c>
      <c r="AZ76" s="117">
        <v>0</v>
      </c>
      <c r="BA76" s="117">
        <v>0</v>
      </c>
      <c r="BB76" s="117">
        <v>0</v>
      </c>
      <c r="BC76" s="117">
        <v>0</v>
      </c>
      <c r="BD76" s="117">
        <v>0</v>
      </c>
      <c r="BE76" s="117">
        <v>0</v>
      </c>
      <c r="BF76" s="117">
        <v>0</v>
      </c>
      <c r="BG76" s="117">
        <v>0</v>
      </c>
      <c r="BH76" s="117">
        <v>0</v>
      </c>
    </row>
    <row r="77" spans="1:60" x14ac:dyDescent="0.2">
      <c r="A77" s="117" t="s">
        <v>457</v>
      </c>
      <c r="B77" s="117" t="s">
        <v>362</v>
      </c>
      <c r="C77" s="117" t="s">
        <v>376</v>
      </c>
      <c r="D77" s="117" t="s">
        <v>377</v>
      </c>
      <c r="E77" s="117" t="s">
        <v>378</v>
      </c>
      <c r="F77" s="117" t="s">
        <v>379</v>
      </c>
      <c r="G77" s="117" t="s">
        <v>380</v>
      </c>
      <c r="H77" s="117">
        <v>0</v>
      </c>
      <c r="I77" s="117">
        <v>0</v>
      </c>
      <c r="J77" s="117">
        <v>0</v>
      </c>
      <c r="K77" s="117">
        <v>0</v>
      </c>
      <c r="L77" s="117">
        <v>0</v>
      </c>
      <c r="M77" s="117">
        <v>0</v>
      </c>
      <c r="N77" s="117">
        <v>0</v>
      </c>
      <c r="O77" s="117">
        <v>0</v>
      </c>
      <c r="P77" s="117">
        <v>0</v>
      </c>
      <c r="Q77" s="117">
        <v>0</v>
      </c>
      <c r="R77" s="117">
        <v>0</v>
      </c>
      <c r="S77" s="117">
        <v>0</v>
      </c>
      <c r="T77" s="117">
        <v>0</v>
      </c>
      <c r="U77" s="117">
        <v>0</v>
      </c>
      <c r="V77" s="117">
        <v>0</v>
      </c>
      <c r="W77" s="117">
        <v>0</v>
      </c>
      <c r="X77" s="117">
        <v>0</v>
      </c>
      <c r="Y77" s="117">
        <v>0</v>
      </c>
      <c r="Z77" s="117">
        <v>1</v>
      </c>
      <c r="AA77" s="117">
        <v>0</v>
      </c>
      <c r="AB77" s="117">
        <v>0</v>
      </c>
      <c r="AC77" s="117">
        <v>0</v>
      </c>
      <c r="AD77" s="117">
        <v>0</v>
      </c>
      <c r="AE77" s="117">
        <v>0</v>
      </c>
      <c r="AF77" s="117">
        <v>0</v>
      </c>
      <c r="AG77" s="117">
        <v>0</v>
      </c>
      <c r="AH77" s="117">
        <v>0</v>
      </c>
      <c r="AI77" s="117">
        <v>0</v>
      </c>
      <c r="AJ77" s="117">
        <v>0</v>
      </c>
      <c r="AK77" s="117">
        <v>0</v>
      </c>
      <c r="AL77" s="117">
        <v>0</v>
      </c>
      <c r="AM77" s="117">
        <v>0</v>
      </c>
      <c r="AN77" s="117">
        <v>0</v>
      </c>
      <c r="AO77" s="117">
        <v>0</v>
      </c>
      <c r="AP77" s="117">
        <v>0</v>
      </c>
      <c r="AQ77" s="117">
        <v>0</v>
      </c>
      <c r="AR77" s="117">
        <v>0</v>
      </c>
      <c r="AS77" s="117">
        <v>0</v>
      </c>
      <c r="AT77" s="117">
        <v>0</v>
      </c>
      <c r="AU77" s="117">
        <v>0</v>
      </c>
      <c r="AV77" s="117">
        <v>0</v>
      </c>
      <c r="AW77" s="117">
        <v>0</v>
      </c>
      <c r="AX77" s="117">
        <v>0</v>
      </c>
      <c r="AY77" s="117">
        <v>4</v>
      </c>
      <c r="AZ77" s="117">
        <v>0</v>
      </c>
      <c r="BA77" s="117">
        <v>0</v>
      </c>
      <c r="BB77" s="117">
        <v>0</v>
      </c>
      <c r="BC77" s="117">
        <v>0</v>
      </c>
      <c r="BD77" s="117">
        <v>0</v>
      </c>
      <c r="BE77" s="117">
        <v>0</v>
      </c>
      <c r="BF77" s="117">
        <v>0</v>
      </c>
      <c r="BG77" s="117">
        <v>0</v>
      </c>
      <c r="BH77" s="117">
        <v>0</v>
      </c>
    </row>
    <row r="78" spans="1:60" x14ac:dyDescent="0.2">
      <c r="A78" s="117" t="s">
        <v>458</v>
      </c>
      <c r="B78" s="117" t="s">
        <v>362</v>
      </c>
      <c r="C78" s="117" t="s">
        <v>363</v>
      </c>
      <c r="D78" s="117" t="s">
        <v>364</v>
      </c>
      <c r="E78" s="117" t="s">
        <v>365</v>
      </c>
      <c r="F78" s="117" t="s">
        <v>366</v>
      </c>
      <c r="G78" s="117" t="s">
        <v>420</v>
      </c>
      <c r="H78" s="117">
        <v>4</v>
      </c>
      <c r="I78" s="117">
        <v>3</v>
      </c>
      <c r="J78" s="117">
        <v>0</v>
      </c>
      <c r="K78" s="117">
        <v>0</v>
      </c>
      <c r="L78" s="117">
        <v>0</v>
      </c>
      <c r="M78" s="117">
        <v>0</v>
      </c>
      <c r="N78" s="117">
        <v>0</v>
      </c>
      <c r="O78" s="117">
        <v>0</v>
      </c>
      <c r="P78" s="117">
        <v>0</v>
      </c>
      <c r="Q78" s="117">
        <v>0</v>
      </c>
      <c r="R78" s="117">
        <v>0</v>
      </c>
      <c r="S78" s="117">
        <v>1</v>
      </c>
      <c r="T78" s="117">
        <v>1</v>
      </c>
      <c r="U78" s="117">
        <v>0</v>
      </c>
      <c r="V78" s="117">
        <v>0</v>
      </c>
      <c r="W78" s="117">
        <v>11</v>
      </c>
      <c r="X78" s="117">
        <v>1</v>
      </c>
      <c r="Y78" s="117">
        <v>1</v>
      </c>
      <c r="Z78" s="117">
        <v>0</v>
      </c>
      <c r="AA78" s="117">
        <v>0</v>
      </c>
      <c r="AB78" s="117">
        <v>0</v>
      </c>
      <c r="AC78" s="117">
        <v>0</v>
      </c>
      <c r="AD78" s="117">
        <v>0</v>
      </c>
      <c r="AE78" s="117">
        <v>0</v>
      </c>
      <c r="AF78" s="117">
        <v>0</v>
      </c>
      <c r="AG78" s="117">
        <v>0</v>
      </c>
      <c r="AH78" s="117">
        <v>1</v>
      </c>
      <c r="AI78" s="117">
        <v>0</v>
      </c>
      <c r="AJ78" s="117">
        <v>0</v>
      </c>
      <c r="AK78" s="117">
        <v>0</v>
      </c>
      <c r="AL78" s="117">
        <v>0</v>
      </c>
      <c r="AM78" s="117">
        <v>0</v>
      </c>
      <c r="AN78" s="117">
        <v>0</v>
      </c>
      <c r="AO78" s="117">
        <v>0</v>
      </c>
      <c r="AP78" s="117">
        <v>0</v>
      </c>
      <c r="AQ78" s="117">
        <v>0</v>
      </c>
      <c r="AR78" s="117">
        <v>0</v>
      </c>
      <c r="AS78" s="117">
        <v>0</v>
      </c>
      <c r="AT78" s="117">
        <v>0</v>
      </c>
      <c r="AU78" s="117">
        <v>0</v>
      </c>
      <c r="AV78" s="117">
        <v>3</v>
      </c>
      <c r="AW78" s="117">
        <v>0</v>
      </c>
      <c r="AX78" s="117">
        <v>0</v>
      </c>
      <c r="AY78" s="117">
        <v>0</v>
      </c>
      <c r="AZ78" s="117">
        <v>0</v>
      </c>
      <c r="BA78" s="117">
        <v>0</v>
      </c>
      <c r="BB78" s="117">
        <v>0</v>
      </c>
      <c r="BC78" s="117">
        <v>0</v>
      </c>
      <c r="BD78" s="117">
        <v>1</v>
      </c>
      <c r="BE78" s="117">
        <v>0</v>
      </c>
      <c r="BF78" s="117">
        <v>0</v>
      </c>
      <c r="BG78" s="117">
        <v>1</v>
      </c>
      <c r="BH78" s="117">
        <v>1</v>
      </c>
    </row>
    <row r="79" spans="1:60" x14ac:dyDescent="0.2">
      <c r="A79" s="117" t="s">
        <v>459</v>
      </c>
      <c r="B79" s="117" t="s">
        <v>362</v>
      </c>
      <c r="C79" s="117" t="s">
        <v>363</v>
      </c>
      <c r="D79" s="117" t="s">
        <v>369</v>
      </c>
      <c r="E79" s="117" t="s">
        <v>370</v>
      </c>
      <c r="F79" s="117" t="s">
        <v>371</v>
      </c>
      <c r="G79" s="117" t="s">
        <v>372</v>
      </c>
      <c r="H79" s="117">
        <v>0</v>
      </c>
      <c r="I79" s="117">
        <v>0</v>
      </c>
      <c r="J79" s="117">
        <v>0</v>
      </c>
      <c r="K79" s="117">
        <v>0</v>
      </c>
      <c r="L79" s="117">
        <v>0</v>
      </c>
      <c r="M79" s="117">
        <v>0</v>
      </c>
      <c r="N79" s="117">
        <v>0</v>
      </c>
      <c r="O79" s="117">
        <v>0</v>
      </c>
      <c r="P79" s="117">
        <v>0</v>
      </c>
      <c r="Q79" s="117">
        <v>0</v>
      </c>
      <c r="R79" s="117">
        <v>0</v>
      </c>
      <c r="S79" s="117">
        <v>0</v>
      </c>
      <c r="T79" s="117">
        <v>0</v>
      </c>
      <c r="U79" s="117">
        <v>0</v>
      </c>
      <c r="V79" s="117">
        <v>0</v>
      </c>
      <c r="W79" s="117">
        <v>0</v>
      </c>
      <c r="X79" s="117">
        <v>0</v>
      </c>
      <c r="Y79" s="117">
        <v>0</v>
      </c>
      <c r="Z79" s="117">
        <v>12</v>
      </c>
      <c r="AA79" s="117">
        <v>0</v>
      </c>
      <c r="AB79" s="117">
        <v>0</v>
      </c>
      <c r="AC79" s="117">
        <v>0</v>
      </c>
      <c r="AD79" s="117">
        <v>0</v>
      </c>
      <c r="AE79" s="117">
        <v>0</v>
      </c>
      <c r="AF79" s="117">
        <v>0</v>
      </c>
      <c r="AG79" s="117">
        <v>0</v>
      </c>
      <c r="AH79" s="117">
        <v>0</v>
      </c>
      <c r="AI79" s="117">
        <v>0</v>
      </c>
      <c r="AJ79" s="117">
        <v>0</v>
      </c>
      <c r="AK79" s="117">
        <v>3</v>
      </c>
      <c r="AL79" s="117">
        <v>3</v>
      </c>
      <c r="AM79" s="117">
        <v>0</v>
      </c>
      <c r="AN79" s="117">
        <v>0</v>
      </c>
      <c r="AO79" s="117">
        <v>0</v>
      </c>
      <c r="AP79" s="117">
        <v>0</v>
      </c>
      <c r="AQ79" s="117">
        <v>0</v>
      </c>
      <c r="AR79" s="117">
        <v>0</v>
      </c>
      <c r="AS79" s="117">
        <v>0</v>
      </c>
      <c r="AT79" s="117">
        <v>0</v>
      </c>
      <c r="AU79" s="117">
        <v>0</v>
      </c>
      <c r="AV79" s="117">
        <v>0</v>
      </c>
      <c r="AW79" s="117">
        <v>0</v>
      </c>
      <c r="AX79" s="117">
        <v>0</v>
      </c>
      <c r="AY79" s="117">
        <v>0</v>
      </c>
      <c r="AZ79" s="117">
        <v>0</v>
      </c>
      <c r="BA79" s="117">
        <v>0</v>
      </c>
      <c r="BB79" s="117">
        <v>0</v>
      </c>
      <c r="BC79" s="117">
        <v>0</v>
      </c>
      <c r="BD79" s="117">
        <v>0</v>
      </c>
      <c r="BE79" s="117">
        <v>0</v>
      </c>
      <c r="BF79" s="117">
        <v>0</v>
      </c>
      <c r="BG79" s="117">
        <v>0</v>
      </c>
      <c r="BH79" s="117">
        <v>42</v>
      </c>
    </row>
    <row r="80" spans="1:60" x14ac:dyDescent="0.2">
      <c r="A80" s="117" t="s">
        <v>460</v>
      </c>
      <c r="B80" s="117" t="s">
        <v>362</v>
      </c>
      <c r="C80" s="117" t="s">
        <v>376</v>
      </c>
      <c r="D80" s="117" t="s">
        <v>377</v>
      </c>
      <c r="E80" s="117" t="s">
        <v>378</v>
      </c>
      <c r="F80" s="117" t="s">
        <v>379</v>
      </c>
      <c r="G80" s="117" t="s">
        <v>380</v>
      </c>
      <c r="H80" s="117">
        <v>17</v>
      </c>
      <c r="I80" s="117">
        <v>5</v>
      </c>
      <c r="J80" s="117">
        <v>2</v>
      </c>
      <c r="K80" s="117">
        <v>4</v>
      </c>
      <c r="L80" s="117">
        <v>2</v>
      </c>
      <c r="M80" s="117">
        <v>9</v>
      </c>
      <c r="N80" s="117">
        <v>0</v>
      </c>
      <c r="O80" s="117">
        <v>0</v>
      </c>
      <c r="P80" s="117">
        <v>18</v>
      </c>
      <c r="Q80" s="117">
        <v>0</v>
      </c>
      <c r="R80" s="117">
        <v>23</v>
      </c>
      <c r="S80" s="117">
        <v>0</v>
      </c>
      <c r="T80" s="117">
        <v>92</v>
      </c>
      <c r="U80" s="117">
        <v>0</v>
      </c>
      <c r="V80" s="117">
        <v>29</v>
      </c>
      <c r="W80" s="117">
        <v>18</v>
      </c>
      <c r="X80" s="117">
        <v>21</v>
      </c>
      <c r="Y80" s="117">
        <v>7</v>
      </c>
      <c r="Z80" s="117">
        <v>2</v>
      </c>
      <c r="AA80" s="117">
        <v>5</v>
      </c>
      <c r="AB80" s="117">
        <v>8</v>
      </c>
      <c r="AC80" s="117">
        <v>1</v>
      </c>
      <c r="AD80" s="117">
        <v>2</v>
      </c>
      <c r="AE80" s="117">
        <v>0</v>
      </c>
      <c r="AF80" s="117">
        <v>1</v>
      </c>
      <c r="AG80" s="117">
        <v>13</v>
      </c>
      <c r="AH80" s="117">
        <v>0</v>
      </c>
      <c r="AI80" s="117">
        <v>12</v>
      </c>
      <c r="AJ80" s="117">
        <v>1</v>
      </c>
      <c r="AK80" s="117">
        <v>0</v>
      </c>
      <c r="AL80" s="117">
        <v>0</v>
      </c>
      <c r="AM80" s="117">
        <v>0</v>
      </c>
      <c r="AN80" s="117">
        <v>0</v>
      </c>
      <c r="AO80" s="117">
        <v>18</v>
      </c>
      <c r="AP80" s="117">
        <v>0</v>
      </c>
      <c r="AQ80" s="117">
        <v>0</v>
      </c>
      <c r="AR80" s="117">
        <v>0</v>
      </c>
      <c r="AS80" s="117">
        <v>0</v>
      </c>
      <c r="AT80" s="117">
        <v>0</v>
      </c>
      <c r="AU80" s="117">
        <v>0</v>
      </c>
      <c r="AV80" s="117">
        <v>0</v>
      </c>
      <c r="AW80" s="117">
        <v>3</v>
      </c>
      <c r="AX80" s="117">
        <v>0</v>
      </c>
      <c r="AY80" s="117">
        <v>0</v>
      </c>
      <c r="AZ80" s="117">
        <v>0</v>
      </c>
      <c r="BA80" s="117">
        <v>27</v>
      </c>
      <c r="BB80" s="117">
        <v>15</v>
      </c>
      <c r="BC80" s="117">
        <v>19</v>
      </c>
      <c r="BD80" s="117">
        <v>19</v>
      </c>
      <c r="BE80" s="117">
        <v>0</v>
      </c>
      <c r="BF80" s="117">
        <v>0</v>
      </c>
      <c r="BG80" s="117">
        <v>0</v>
      </c>
      <c r="BH80" s="117">
        <v>0</v>
      </c>
    </row>
    <row r="81" spans="1:60" x14ac:dyDescent="0.2">
      <c r="A81" s="117" t="s">
        <v>461</v>
      </c>
      <c r="B81" s="117" t="s">
        <v>362</v>
      </c>
      <c r="C81" s="117" t="s">
        <v>363</v>
      </c>
      <c r="D81" s="117" t="s">
        <v>364</v>
      </c>
      <c r="E81" s="117" t="s">
        <v>365</v>
      </c>
      <c r="F81" s="117" t="s">
        <v>366</v>
      </c>
      <c r="G81" s="117" t="s">
        <v>462</v>
      </c>
      <c r="H81" s="117">
        <v>0</v>
      </c>
      <c r="I81" s="117">
        <v>0</v>
      </c>
      <c r="J81" s="117">
        <v>0</v>
      </c>
      <c r="K81" s="117">
        <v>0</v>
      </c>
      <c r="L81" s="117">
        <v>0</v>
      </c>
      <c r="M81" s="117">
        <v>0</v>
      </c>
      <c r="N81" s="117">
        <v>0</v>
      </c>
      <c r="O81" s="117">
        <v>0</v>
      </c>
      <c r="P81" s="117">
        <v>0</v>
      </c>
      <c r="Q81" s="117">
        <v>0</v>
      </c>
      <c r="R81" s="117">
        <v>0</v>
      </c>
      <c r="S81" s="117">
        <v>0</v>
      </c>
      <c r="T81" s="117">
        <v>0</v>
      </c>
      <c r="U81" s="117">
        <v>0</v>
      </c>
      <c r="V81" s="117">
        <v>0</v>
      </c>
      <c r="W81" s="117">
        <v>0</v>
      </c>
      <c r="X81" s="117">
        <v>0</v>
      </c>
      <c r="Y81" s="117">
        <v>0</v>
      </c>
      <c r="Z81" s="117">
        <v>0</v>
      </c>
      <c r="AA81" s="117">
        <v>0</v>
      </c>
      <c r="AB81" s="117">
        <v>0</v>
      </c>
      <c r="AC81" s="117">
        <v>0</v>
      </c>
      <c r="AD81" s="117">
        <v>0</v>
      </c>
      <c r="AE81" s="117">
        <v>0</v>
      </c>
      <c r="AF81" s="117">
        <v>0</v>
      </c>
      <c r="AG81" s="117">
        <v>0</v>
      </c>
      <c r="AH81" s="117">
        <v>0</v>
      </c>
      <c r="AI81" s="117">
        <v>0</v>
      </c>
      <c r="AJ81" s="117">
        <v>0</v>
      </c>
      <c r="AK81" s="117">
        <v>5</v>
      </c>
      <c r="AL81" s="117">
        <v>24</v>
      </c>
      <c r="AM81" s="117">
        <v>27</v>
      </c>
      <c r="AN81" s="117">
        <v>3</v>
      </c>
      <c r="AO81" s="117">
        <v>0</v>
      </c>
      <c r="AP81" s="117">
        <v>0</v>
      </c>
      <c r="AQ81" s="117">
        <v>0</v>
      </c>
      <c r="AR81" s="117">
        <v>1</v>
      </c>
      <c r="AS81" s="117">
        <v>1</v>
      </c>
      <c r="AT81" s="117">
        <v>0</v>
      </c>
      <c r="AU81" s="117">
        <v>0</v>
      </c>
      <c r="AV81" s="117">
        <v>0</v>
      </c>
      <c r="AW81" s="117">
        <v>1</v>
      </c>
      <c r="AX81" s="117">
        <v>0</v>
      </c>
      <c r="AY81" s="117">
        <v>0</v>
      </c>
      <c r="AZ81" s="117">
        <v>1</v>
      </c>
      <c r="BA81" s="117">
        <v>0</v>
      </c>
      <c r="BB81" s="117">
        <v>0</v>
      </c>
      <c r="BC81" s="117">
        <v>0</v>
      </c>
      <c r="BD81" s="117">
        <v>0</v>
      </c>
      <c r="BE81" s="117">
        <v>0</v>
      </c>
      <c r="BF81" s="117">
        <v>0</v>
      </c>
      <c r="BG81" s="117">
        <v>0</v>
      </c>
      <c r="BH81" s="117">
        <v>0</v>
      </c>
    </row>
    <row r="82" spans="1:60" x14ac:dyDescent="0.2">
      <c r="A82" s="117" t="s">
        <v>463</v>
      </c>
      <c r="B82" s="117" t="s">
        <v>362</v>
      </c>
      <c r="C82" s="117" t="s">
        <v>386</v>
      </c>
      <c r="D82" s="117" t="s">
        <v>387</v>
      </c>
      <c r="E82" s="117" t="s">
        <v>388</v>
      </c>
      <c r="F82" s="117" t="s">
        <v>389</v>
      </c>
      <c r="G82" s="117" t="s">
        <v>390</v>
      </c>
      <c r="H82" s="117">
        <v>0</v>
      </c>
      <c r="I82" s="117">
        <v>0</v>
      </c>
      <c r="J82" s="117">
        <v>0</v>
      </c>
      <c r="K82" s="117">
        <v>0</v>
      </c>
      <c r="L82" s="117">
        <v>1</v>
      </c>
      <c r="M82" s="117">
        <v>0</v>
      </c>
      <c r="N82" s="117">
        <v>0</v>
      </c>
      <c r="O82" s="117">
        <v>0</v>
      </c>
      <c r="P82" s="117">
        <v>0</v>
      </c>
      <c r="Q82" s="117">
        <v>0</v>
      </c>
      <c r="R82" s="117">
        <v>0</v>
      </c>
      <c r="S82" s="117">
        <v>0</v>
      </c>
      <c r="T82" s="117">
        <v>0</v>
      </c>
      <c r="U82" s="117">
        <v>0</v>
      </c>
      <c r="V82" s="117">
        <v>0</v>
      </c>
      <c r="W82" s="117">
        <v>0</v>
      </c>
      <c r="X82" s="117">
        <v>0</v>
      </c>
      <c r="Y82" s="117">
        <v>0</v>
      </c>
      <c r="Z82" s="117">
        <v>0</v>
      </c>
      <c r="AA82" s="117">
        <v>0</v>
      </c>
      <c r="AB82" s="117">
        <v>0</v>
      </c>
      <c r="AC82" s="117">
        <v>0</v>
      </c>
      <c r="AD82" s="117">
        <v>0</v>
      </c>
      <c r="AE82" s="117">
        <v>0</v>
      </c>
      <c r="AF82" s="117">
        <v>0</v>
      </c>
      <c r="AG82" s="117">
        <v>0</v>
      </c>
      <c r="AH82" s="117">
        <v>0</v>
      </c>
      <c r="AI82" s="117">
        <v>0</v>
      </c>
      <c r="AJ82" s="117">
        <v>0</v>
      </c>
      <c r="AK82" s="117">
        <v>2</v>
      </c>
      <c r="AL82" s="117">
        <v>0</v>
      </c>
      <c r="AM82" s="117">
        <v>2</v>
      </c>
      <c r="AN82" s="117">
        <v>1</v>
      </c>
      <c r="AO82" s="117">
        <v>0</v>
      </c>
      <c r="AP82" s="117">
        <v>0</v>
      </c>
      <c r="AQ82" s="117">
        <v>0</v>
      </c>
      <c r="AR82" s="117">
        <v>0</v>
      </c>
      <c r="AS82" s="117">
        <v>67</v>
      </c>
      <c r="AT82" s="117">
        <v>70</v>
      </c>
      <c r="AU82" s="117">
        <v>508</v>
      </c>
      <c r="AV82" s="117">
        <v>0</v>
      </c>
      <c r="AW82" s="117">
        <v>0</v>
      </c>
      <c r="AX82" s="117">
        <v>1</v>
      </c>
      <c r="AY82" s="117">
        <v>0</v>
      </c>
      <c r="AZ82" s="117">
        <v>0</v>
      </c>
      <c r="BA82" s="117">
        <v>0</v>
      </c>
      <c r="BB82" s="117">
        <v>0</v>
      </c>
      <c r="BC82" s="117">
        <v>0</v>
      </c>
      <c r="BD82" s="117">
        <v>0</v>
      </c>
      <c r="BE82" s="117">
        <v>1273</v>
      </c>
      <c r="BF82" s="117">
        <v>1907</v>
      </c>
      <c r="BG82" s="117">
        <v>0</v>
      </c>
      <c r="BH82" s="117">
        <v>12</v>
      </c>
    </row>
    <row r="83" spans="1:60" x14ac:dyDescent="0.2">
      <c r="A83" s="117" t="s">
        <v>464</v>
      </c>
      <c r="B83" s="117" t="s">
        <v>362</v>
      </c>
      <c r="C83" s="117" t="s">
        <v>363</v>
      </c>
      <c r="D83" s="117" t="s">
        <v>364</v>
      </c>
      <c r="E83" s="117" t="s">
        <v>365</v>
      </c>
      <c r="F83" s="117" t="s">
        <v>366</v>
      </c>
      <c r="G83" s="117" t="s">
        <v>462</v>
      </c>
      <c r="H83" s="117">
        <v>0</v>
      </c>
      <c r="I83" s="117">
        <v>0</v>
      </c>
      <c r="J83" s="117">
        <v>0</v>
      </c>
      <c r="K83" s="117">
        <v>0</v>
      </c>
      <c r="L83" s="117">
        <v>0</v>
      </c>
      <c r="M83" s="117">
        <v>0</v>
      </c>
      <c r="N83" s="117">
        <v>0</v>
      </c>
      <c r="O83" s="117">
        <v>0</v>
      </c>
      <c r="P83" s="117">
        <v>0</v>
      </c>
      <c r="Q83" s="117">
        <v>0</v>
      </c>
      <c r="R83" s="117">
        <v>0</v>
      </c>
      <c r="S83" s="117">
        <v>0</v>
      </c>
      <c r="T83" s="117">
        <v>0</v>
      </c>
      <c r="U83" s="117">
        <v>0</v>
      </c>
      <c r="V83" s="117">
        <v>0</v>
      </c>
      <c r="W83" s="117">
        <v>0</v>
      </c>
      <c r="X83" s="117">
        <v>0</v>
      </c>
      <c r="Y83" s="117">
        <v>0</v>
      </c>
      <c r="Z83" s="117">
        <v>0</v>
      </c>
      <c r="AA83" s="117">
        <v>0</v>
      </c>
      <c r="AB83" s="117">
        <v>0</v>
      </c>
      <c r="AC83" s="117">
        <v>0</v>
      </c>
      <c r="AD83" s="117">
        <v>0</v>
      </c>
      <c r="AE83" s="117">
        <v>0</v>
      </c>
      <c r="AF83" s="117">
        <v>0</v>
      </c>
      <c r="AG83" s="117">
        <v>0</v>
      </c>
      <c r="AH83" s="117">
        <v>0</v>
      </c>
      <c r="AI83" s="117">
        <v>0</v>
      </c>
      <c r="AJ83" s="117">
        <v>0</v>
      </c>
      <c r="AK83" s="117">
        <v>1</v>
      </c>
      <c r="AL83" s="117">
        <v>2</v>
      </c>
      <c r="AM83" s="117">
        <v>0</v>
      </c>
      <c r="AN83" s="117">
        <v>2</v>
      </c>
      <c r="AO83" s="117">
        <v>1</v>
      </c>
      <c r="AP83" s="117">
        <v>0</v>
      </c>
      <c r="AQ83" s="117">
        <v>0</v>
      </c>
      <c r="AR83" s="117">
        <v>0</v>
      </c>
      <c r="AS83" s="117">
        <v>0</v>
      </c>
      <c r="AT83" s="117">
        <v>0</v>
      </c>
      <c r="AU83" s="117">
        <v>1</v>
      </c>
      <c r="AV83" s="117">
        <v>0</v>
      </c>
      <c r="AW83" s="117">
        <v>0</v>
      </c>
      <c r="AX83" s="117">
        <v>2</v>
      </c>
      <c r="AY83" s="117">
        <v>0</v>
      </c>
      <c r="AZ83" s="117">
        <v>1</v>
      </c>
      <c r="BA83" s="117">
        <v>0</v>
      </c>
      <c r="BB83" s="117">
        <v>0</v>
      </c>
      <c r="BC83" s="117">
        <v>0</v>
      </c>
      <c r="BD83" s="117">
        <v>0</v>
      </c>
      <c r="BE83" s="117">
        <v>0</v>
      </c>
      <c r="BF83" s="117">
        <v>0</v>
      </c>
      <c r="BG83" s="117">
        <v>0</v>
      </c>
      <c r="BH83" s="117">
        <v>0</v>
      </c>
    </row>
    <row r="84" spans="1:60" x14ac:dyDescent="0.2">
      <c r="A84" s="117" t="s">
        <v>465</v>
      </c>
      <c r="B84" s="117" t="s">
        <v>362</v>
      </c>
      <c r="C84" s="117" t="s">
        <v>376</v>
      </c>
      <c r="D84" s="117" t="s">
        <v>377</v>
      </c>
      <c r="E84" s="117" t="s">
        <v>378</v>
      </c>
      <c r="F84" s="117" t="s">
        <v>379</v>
      </c>
      <c r="G84" s="117" t="s">
        <v>380</v>
      </c>
      <c r="H84" s="117">
        <v>7</v>
      </c>
      <c r="I84" s="117">
        <v>18</v>
      </c>
      <c r="J84" s="117">
        <v>26</v>
      </c>
      <c r="K84" s="117">
        <v>17</v>
      </c>
      <c r="L84" s="117">
        <v>0</v>
      </c>
      <c r="M84" s="117">
        <v>1</v>
      </c>
      <c r="N84" s="117">
        <v>7</v>
      </c>
      <c r="O84" s="117">
        <v>4</v>
      </c>
      <c r="P84" s="117">
        <v>0</v>
      </c>
      <c r="Q84" s="117">
        <v>0</v>
      </c>
      <c r="R84" s="117">
        <v>0</v>
      </c>
      <c r="S84" s="117">
        <v>0</v>
      </c>
      <c r="T84" s="117">
        <v>0</v>
      </c>
      <c r="U84" s="117">
        <v>0</v>
      </c>
      <c r="V84" s="117">
        <v>0</v>
      </c>
      <c r="W84" s="117">
        <v>15</v>
      </c>
      <c r="X84" s="117">
        <v>0</v>
      </c>
      <c r="Y84" s="117">
        <v>0</v>
      </c>
      <c r="Z84" s="117">
        <v>0</v>
      </c>
      <c r="AA84" s="117">
        <v>5</v>
      </c>
      <c r="AB84" s="117">
        <v>14</v>
      </c>
      <c r="AC84" s="117">
        <v>61</v>
      </c>
      <c r="AD84" s="117">
        <v>43</v>
      </c>
      <c r="AE84" s="117">
        <v>24</v>
      </c>
      <c r="AF84" s="117">
        <v>1</v>
      </c>
      <c r="AG84" s="117">
        <v>19</v>
      </c>
      <c r="AH84" s="117">
        <v>34</v>
      </c>
      <c r="AI84" s="117">
        <v>48</v>
      </c>
      <c r="AJ84" s="117">
        <v>0</v>
      </c>
      <c r="AK84" s="117">
        <v>0</v>
      </c>
      <c r="AL84" s="117">
        <v>0</v>
      </c>
      <c r="AM84" s="117">
        <v>0</v>
      </c>
      <c r="AN84" s="117">
        <v>0</v>
      </c>
      <c r="AO84" s="117">
        <v>0</v>
      </c>
      <c r="AP84" s="117">
        <v>0</v>
      </c>
      <c r="AQ84" s="117">
        <v>1</v>
      </c>
      <c r="AR84" s="117">
        <v>0</v>
      </c>
      <c r="AS84" s="117">
        <v>0</v>
      </c>
      <c r="AT84" s="117">
        <v>0</v>
      </c>
      <c r="AU84" s="117">
        <v>0</v>
      </c>
      <c r="AV84" s="117">
        <v>4</v>
      </c>
      <c r="AW84" s="117">
        <v>0</v>
      </c>
      <c r="AX84" s="117">
        <v>0</v>
      </c>
      <c r="AY84" s="117">
        <v>0</v>
      </c>
      <c r="AZ84" s="117">
        <v>0</v>
      </c>
      <c r="BA84" s="117">
        <v>2</v>
      </c>
      <c r="BB84" s="117">
        <v>12</v>
      </c>
      <c r="BC84" s="117">
        <v>7</v>
      </c>
      <c r="BD84" s="117">
        <v>9</v>
      </c>
      <c r="BE84" s="117">
        <v>0</v>
      </c>
      <c r="BF84" s="117">
        <v>0</v>
      </c>
      <c r="BG84" s="117">
        <v>8</v>
      </c>
      <c r="BH84" s="117">
        <v>0</v>
      </c>
    </row>
    <row r="85" spans="1:60" x14ac:dyDescent="0.2">
      <c r="A85" s="117" t="s">
        <v>466</v>
      </c>
      <c r="B85" s="117" t="s">
        <v>362</v>
      </c>
      <c r="C85" s="117" t="s">
        <v>363</v>
      </c>
      <c r="D85" s="117" t="s">
        <v>369</v>
      </c>
      <c r="E85" s="117" t="s">
        <v>370</v>
      </c>
      <c r="F85" s="117" t="s">
        <v>371</v>
      </c>
      <c r="G85" s="117" t="s">
        <v>372</v>
      </c>
      <c r="H85" s="117">
        <v>0</v>
      </c>
      <c r="I85" s="117">
        <v>0</v>
      </c>
      <c r="J85" s="117">
        <v>0</v>
      </c>
      <c r="K85" s="117">
        <v>0</v>
      </c>
      <c r="L85" s="117">
        <v>0</v>
      </c>
      <c r="M85" s="117">
        <v>0</v>
      </c>
      <c r="N85" s="117">
        <v>0</v>
      </c>
      <c r="O85" s="117">
        <v>0</v>
      </c>
      <c r="P85" s="117">
        <v>0</v>
      </c>
      <c r="Q85" s="117">
        <v>0</v>
      </c>
      <c r="R85" s="117">
        <v>0</v>
      </c>
      <c r="S85" s="117">
        <v>0</v>
      </c>
      <c r="T85" s="117">
        <v>0</v>
      </c>
      <c r="U85" s="117">
        <v>0</v>
      </c>
      <c r="V85" s="117">
        <v>0</v>
      </c>
      <c r="W85" s="117">
        <v>0</v>
      </c>
      <c r="X85" s="117">
        <v>0</v>
      </c>
      <c r="Y85" s="117">
        <v>0</v>
      </c>
      <c r="Z85" s="117">
        <v>0</v>
      </c>
      <c r="AA85" s="117">
        <v>0</v>
      </c>
      <c r="AB85" s="117">
        <v>0</v>
      </c>
      <c r="AC85" s="117">
        <v>0</v>
      </c>
      <c r="AD85" s="117">
        <v>0</v>
      </c>
      <c r="AE85" s="117">
        <v>0</v>
      </c>
      <c r="AF85" s="117">
        <v>0</v>
      </c>
      <c r="AG85" s="117">
        <v>0</v>
      </c>
      <c r="AH85" s="117">
        <v>0</v>
      </c>
      <c r="AI85" s="117">
        <v>0</v>
      </c>
      <c r="AJ85" s="117">
        <v>0</v>
      </c>
      <c r="AK85" s="117">
        <v>0</v>
      </c>
      <c r="AL85" s="117">
        <v>0</v>
      </c>
      <c r="AM85" s="117">
        <v>0</v>
      </c>
      <c r="AN85" s="117">
        <v>0</v>
      </c>
      <c r="AO85" s="117">
        <v>0</v>
      </c>
      <c r="AP85" s="117">
        <v>0</v>
      </c>
      <c r="AQ85" s="117">
        <v>0</v>
      </c>
      <c r="AR85" s="117">
        <v>0</v>
      </c>
      <c r="AS85" s="117">
        <v>0</v>
      </c>
      <c r="AT85" s="117">
        <v>0</v>
      </c>
      <c r="AU85" s="117">
        <v>0</v>
      </c>
      <c r="AV85" s="117">
        <v>0</v>
      </c>
      <c r="AW85" s="117">
        <v>0</v>
      </c>
      <c r="AX85" s="117">
        <v>0</v>
      </c>
      <c r="AY85" s="117">
        <v>0</v>
      </c>
      <c r="AZ85" s="117">
        <v>2</v>
      </c>
      <c r="BA85" s="117">
        <v>0</v>
      </c>
      <c r="BB85" s="117">
        <v>0</v>
      </c>
      <c r="BC85" s="117">
        <v>0</v>
      </c>
      <c r="BD85" s="117">
        <v>0</v>
      </c>
      <c r="BE85" s="117">
        <v>0</v>
      </c>
      <c r="BF85" s="117">
        <v>0</v>
      </c>
      <c r="BG85" s="117">
        <v>0</v>
      </c>
      <c r="BH85" s="117">
        <v>1</v>
      </c>
    </row>
    <row r="86" spans="1:60" x14ac:dyDescent="0.2">
      <c r="A86" s="117" t="s">
        <v>467</v>
      </c>
      <c r="B86" s="117" t="s">
        <v>362</v>
      </c>
      <c r="C86" s="117" t="s">
        <v>363</v>
      </c>
      <c r="D86" s="117" t="s">
        <v>369</v>
      </c>
      <c r="E86" s="117" t="s">
        <v>370</v>
      </c>
      <c r="F86" s="117" t="s">
        <v>371</v>
      </c>
      <c r="G86" s="117" t="s">
        <v>372</v>
      </c>
      <c r="H86" s="117">
        <v>0</v>
      </c>
      <c r="I86" s="117">
        <v>0</v>
      </c>
      <c r="J86" s="117">
        <v>0</v>
      </c>
      <c r="K86" s="117">
        <v>0</v>
      </c>
      <c r="L86" s="117">
        <v>0</v>
      </c>
      <c r="M86" s="117">
        <v>0</v>
      </c>
      <c r="N86" s="117">
        <v>0</v>
      </c>
      <c r="O86" s="117">
        <v>0</v>
      </c>
      <c r="P86" s="117">
        <v>0</v>
      </c>
      <c r="Q86" s="117">
        <v>0</v>
      </c>
      <c r="R86" s="117">
        <v>0</v>
      </c>
      <c r="S86" s="117">
        <v>0</v>
      </c>
      <c r="T86" s="117">
        <v>0</v>
      </c>
      <c r="U86" s="117">
        <v>0</v>
      </c>
      <c r="V86" s="117">
        <v>0</v>
      </c>
      <c r="W86" s="117">
        <v>0</v>
      </c>
      <c r="X86" s="117">
        <v>0</v>
      </c>
      <c r="Y86" s="117">
        <v>0</v>
      </c>
      <c r="Z86" s="117">
        <v>5</v>
      </c>
      <c r="AA86" s="117">
        <v>0</v>
      </c>
      <c r="AB86" s="117">
        <v>0</v>
      </c>
      <c r="AC86" s="117">
        <v>0</v>
      </c>
      <c r="AD86" s="117">
        <v>0</v>
      </c>
      <c r="AE86" s="117">
        <v>0</v>
      </c>
      <c r="AF86" s="117">
        <v>0</v>
      </c>
      <c r="AG86" s="117">
        <v>0</v>
      </c>
      <c r="AH86" s="117">
        <v>0</v>
      </c>
      <c r="AI86" s="117">
        <v>0</v>
      </c>
      <c r="AJ86" s="117">
        <v>0</v>
      </c>
      <c r="AK86" s="117">
        <v>4</v>
      </c>
      <c r="AL86" s="117">
        <v>1</v>
      </c>
      <c r="AM86" s="117">
        <v>0</v>
      </c>
      <c r="AN86" s="117">
        <v>0</v>
      </c>
      <c r="AO86" s="117">
        <v>0</v>
      </c>
      <c r="AP86" s="117">
        <v>0</v>
      </c>
      <c r="AQ86" s="117">
        <v>0</v>
      </c>
      <c r="AR86" s="117">
        <v>0</v>
      </c>
      <c r="AS86" s="117">
        <v>0</v>
      </c>
      <c r="AT86" s="117">
        <v>0</v>
      </c>
      <c r="AU86" s="117">
        <v>0</v>
      </c>
      <c r="AV86" s="117">
        <v>0</v>
      </c>
      <c r="AW86" s="117">
        <v>0</v>
      </c>
      <c r="AX86" s="117">
        <v>1</v>
      </c>
      <c r="AY86" s="117">
        <v>0</v>
      </c>
      <c r="AZ86" s="117">
        <v>1</v>
      </c>
      <c r="BA86" s="117">
        <v>0</v>
      </c>
      <c r="BB86" s="117">
        <v>0</v>
      </c>
      <c r="BC86" s="117">
        <v>0</v>
      </c>
      <c r="BD86" s="117">
        <v>0</v>
      </c>
      <c r="BE86" s="117">
        <v>0</v>
      </c>
      <c r="BF86" s="117">
        <v>0</v>
      </c>
      <c r="BG86" s="117">
        <v>0</v>
      </c>
      <c r="BH86" s="117">
        <v>14</v>
      </c>
    </row>
    <row r="87" spans="1:60" x14ac:dyDescent="0.2">
      <c r="A87" s="117" t="s">
        <v>468</v>
      </c>
      <c r="B87" s="117" t="s">
        <v>362</v>
      </c>
      <c r="C87" s="117" t="s">
        <v>376</v>
      </c>
      <c r="D87" s="117" t="s">
        <v>377</v>
      </c>
      <c r="E87" s="117" t="s">
        <v>378</v>
      </c>
      <c r="F87" s="117" t="s">
        <v>379</v>
      </c>
      <c r="G87" s="117" t="s">
        <v>380</v>
      </c>
      <c r="H87" s="117">
        <v>5</v>
      </c>
      <c r="I87" s="117">
        <v>1</v>
      </c>
      <c r="J87" s="117">
        <v>25</v>
      </c>
      <c r="K87" s="117">
        <v>11</v>
      </c>
      <c r="L87" s="117">
        <v>6</v>
      </c>
      <c r="M87" s="117">
        <v>4</v>
      </c>
      <c r="N87" s="117">
        <v>3</v>
      </c>
      <c r="O87" s="117">
        <v>0</v>
      </c>
      <c r="P87" s="117">
        <v>7</v>
      </c>
      <c r="Q87" s="117">
        <v>0</v>
      </c>
      <c r="R87" s="117">
        <v>27</v>
      </c>
      <c r="S87" s="117">
        <v>20</v>
      </c>
      <c r="T87" s="117">
        <v>84</v>
      </c>
      <c r="U87" s="117">
        <v>0</v>
      </c>
      <c r="V87" s="117">
        <v>30</v>
      </c>
      <c r="W87" s="117">
        <v>4</v>
      </c>
      <c r="X87" s="117">
        <v>14</v>
      </c>
      <c r="Y87" s="117">
        <v>4</v>
      </c>
      <c r="Z87" s="117">
        <v>3</v>
      </c>
      <c r="AA87" s="117">
        <v>2</v>
      </c>
      <c r="AB87" s="117">
        <v>11</v>
      </c>
      <c r="AC87" s="117">
        <v>0</v>
      </c>
      <c r="AD87" s="117">
        <v>0</v>
      </c>
      <c r="AE87" s="117">
        <v>0</v>
      </c>
      <c r="AF87" s="117">
        <v>1</v>
      </c>
      <c r="AG87" s="117">
        <v>20</v>
      </c>
      <c r="AH87" s="117">
        <v>6</v>
      </c>
      <c r="AI87" s="117">
        <v>3</v>
      </c>
      <c r="AJ87" s="117">
        <v>0</v>
      </c>
      <c r="AK87" s="117">
        <v>0</v>
      </c>
      <c r="AL87" s="117">
        <v>0</v>
      </c>
      <c r="AM87" s="117">
        <v>0</v>
      </c>
      <c r="AN87" s="117">
        <v>0</v>
      </c>
      <c r="AO87" s="117">
        <v>0</v>
      </c>
      <c r="AP87" s="117">
        <v>0</v>
      </c>
      <c r="AQ87" s="117">
        <v>0</v>
      </c>
      <c r="AR87" s="117">
        <v>0</v>
      </c>
      <c r="AS87" s="117">
        <v>0</v>
      </c>
      <c r="AT87" s="117">
        <v>0</v>
      </c>
      <c r="AU87" s="117">
        <v>0</v>
      </c>
      <c r="AV87" s="117">
        <v>0</v>
      </c>
      <c r="AW87" s="117">
        <v>0</v>
      </c>
      <c r="AX87" s="117">
        <v>1</v>
      </c>
      <c r="AY87" s="117">
        <v>0</v>
      </c>
      <c r="AZ87" s="117">
        <v>0</v>
      </c>
      <c r="BA87" s="117">
        <v>22</v>
      </c>
      <c r="BB87" s="117">
        <v>4</v>
      </c>
      <c r="BC87" s="117">
        <v>15</v>
      </c>
      <c r="BD87" s="117">
        <v>6</v>
      </c>
      <c r="BE87" s="117">
        <v>0</v>
      </c>
      <c r="BF87" s="117">
        <v>0</v>
      </c>
      <c r="BG87" s="117">
        <v>0</v>
      </c>
      <c r="BH87" s="117">
        <v>0</v>
      </c>
    </row>
    <row r="88" spans="1:60" x14ac:dyDescent="0.2">
      <c r="A88" s="117" t="s">
        <v>469</v>
      </c>
      <c r="B88" s="117" t="s">
        <v>362</v>
      </c>
      <c r="C88" s="117" t="s">
        <v>376</v>
      </c>
      <c r="D88" s="117" t="s">
        <v>377</v>
      </c>
      <c r="E88" s="117" t="s">
        <v>378</v>
      </c>
      <c r="F88" s="117" t="s">
        <v>379</v>
      </c>
      <c r="G88" s="117" t="s">
        <v>380</v>
      </c>
      <c r="H88" s="117">
        <v>57</v>
      </c>
      <c r="I88" s="117">
        <v>17</v>
      </c>
      <c r="J88" s="117">
        <v>13</v>
      </c>
      <c r="K88" s="117">
        <v>6</v>
      </c>
      <c r="L88" s="117">
        <v>0</v>
      </c>
      <c r="M88" s="117">
        <v>0</v>
      </c>
      <c r="N88" s="117">
        <v>1</v>
      </c>
      <c r="O88" s="117">
        <v>0</v>
      </c>
      <c r="P88" s="117">
        <v>16</v>
      </c>
      <c r="Q88" s="117">
        <v>0</v>
      </c>
      <c r="R88" s="117">
        <v>64</v>
      </c>
      <c r="S88" s="117">
        <v>1</v>
      </c>
      <c r="T88" s="117">
        <v>46</v>
      </c>
      <c r="U88" s="117">
        <v>0</v>
      </c>
      <c r="V88" s="117">
        <v>12</v>
      </c>
      <c r="W88" s="117">
        <v>2</v>
      </c>
      <c r="X88" s="117">
        <v>0</v>
      </c>
      <c r="Y88" s="117">
        <v>0</v>
      </c>
      <c r="Z88" s="117">
        <v>0</v>
      </c>
      <c r="AA88" s="117">
        <v>7</v>
      </c>
      <c r="AB88" s="117">
        <v>7</v>
      </c>
      <c r="AC88" s="117">
        <v>5</v>
      </c>
      <c r="AD88" s="117">
        <v>2</v>
      </c>
      <c r="AE88" s="117">
        <v>3</v>
      </c>
      <c r="AF88" s="117">
        <v>0</v>
      </c>
      <c r="AG88" s="117">
        <v>1</v>
      </c>
      <c r="AH88" s="117">
        <v>2</v>
      </c>
      <c r="AI88" s="117">
        <v>5</v>
      </c>
      <c r="AJ88" s="117">
        <v>0</v>
      </c>
      <c r="AK88" s="117">
        <v>0</v>
      </c>
      <c r="AL88" s="117">
        <v>0</v>
      </c>
      <c r="AM88" s="117">
        <v>0</v>
      </c>
      <c r="AN88" s="117">
        <v>0</v>
      </c>
      <c r="AO88" s="117">
        <v>0</v>
      </c>
      <c r="AP88" s="117">
        <v>0</v>
      </c>
      <c r="AQ88" s="117">
        <v>0</v>
      </c>
      <c r="AR88" s="117">
        <v>0</v>
      </c>
      <c r="AS88" s="117">
        <v>0</v>
      </c>
      <c r="AT88" s="117">
        <v>0</v>
      </c>
      <c r="AU88" s="117">
        <v>0</v>
      </c>
      <c r="AV88" s="117">
        <v>0</v>
      </c>
      <c r="AW88" s="117">
        <v>0</v>
      </c>
      <c r="AX88" s="117">
        <v>0</v>
      </c>
      <c r="AY88" s="117">
        <v>0</v>
      </c>
      <c r="AZ88" s="117">
        <v>0</v>
      </c>
      <c r="BA88" s="117">
        <v>4</v>
      </c>
      <c r="BB88" s="117">
        <v>3</v>
      </c>
      <c r="BC88" s="117">
        <v>2</v>
      </c>
      <c r="BD88" s="117">
        <v>18</v>
      </c>
      <c r="BE88" s="117">
        <v>0</v>
      </c>
      <c r="BF88" s="117">
        <v>0</v>
      </c>
      <c r="BG88" s="117">
        <v>3</v>
      </c>
      <c r="BH88" s="117">
        <v>0</v>
      </c>
    </row>
    <row r="89" spans="1:60" x14ac:dyDescent="0.2">
      <c r="A89" s="117" t="s">
        <v>470</v>
      </c>
      <c r="B89" s="117" t="s">
        <v>362</v>
      </c>
      <c r="C89" s="117" t="s">
        <v>363</v>
      </c>
      <c r="D89" s="117" t="s">
        <v>364</v>
      </c>
      <c r="E89" s="117" t="s">
        <v>365</v>
      </c>
      <c r="F89" s="117" t="s">
        <v>407</v>
      </c>
      <c r="G89" s="117" t="s">
        <v>380</v>
      </c>
      <c r="H89" s="117">
        <v>0</v>
      </c>
      <c r="I89" s="117">
        <v>0</v>
      </c>
      <c r="J89" s="117">
        <v>0</v>
      </c>
      <c r="K89" s="117">
        <v>0</v>
      </c>
      <c r="L89" s="117">
        <v>174</v>
      </c>
      <c r="M89" s="117">
        <v>157</v>
      </c>
      <c r="N89" s="117">
        <v>0</v>
      </c>
      <c r="O89" s="117">
        <v>0</v>
      </c>
      <c r="P89" s="117">
        <v>0</v>
      </c>
      <c r="Q89" s="117">
        <v>0</v>
      </c>
      <c r="R89" s="117">
        <v>0</v>
      </c>
      <c r="S89" s="117">
        <v>2</v>
      </c>
      <c r="T89" s="117">
        <v>0</v>
      </c>
      <c r="U89" s="117">
        <v>0</v>
      </c>
      <c r="V89" s="117">
        <v>1</v>
      </c>
      <c r="W89" s="117">
        <v>0</v>
      </c>
      <c r="X89" s="117">
        <v>45</v>
      </c>
      <c r="Y89" s="117">
        <v>85</v>
      </c>
      <c r="Z89" s="117">
        <v>257</v>
      </c>
      <c r="AA89" s="117">
        <v>5</v>
      </c>
      <c r="AB89" s="117">
        <v>4</v>
      </c>
      <c r="AC89" s="117">
        <v>0</v>
      </c>
      <c r="AD89" s="117">
        <v>0</v>
      </c>
      <c r="AE89" s="117">
        <v>0</v>
      </c>
      <c r="AF89" s="117">
        <v>0</v>
      </c>
      <c r="AG89" s="117">
        <v>0</v>
      </c>
      <c r="AH89" s="117">
        <v>0</v>
      </c>
      <c r="AI89" s="117">
        <v>0</v>
      </c>
      <c r="AJ89" s="117">
        <v>1</v>
      </c>
      <c r="AK89" s="117">
        <v>142</v>
      </c>
      <c r="AL89" s="117">
        <v>41</v>
      </c>
      <c r="AM89" s="117">
        <v>40</v>
      </c>
      <c r="AN89" s="117">
        <v>1</v>
      </c>
      <c r="AO89" s="117">
        <v>19</v>
      </c>
      <c r="AP89" s="117">
        <v>0</v>
      </c>
      <c r="AQ89" s="117">
        <v>0</v>
      </c>
      <c r="AR89" s="117">
        <v>2</v>
      </c>
      <c r="AS89" s="117">
        <v>0</v>
      </c>
      <c r="AT89" s="117">
        <v>0</v>
      </c>
      <c r="AU89" s="117">
        <v>0</v>
      </c>
      <c r="AV89" s="117">
        <v>1</v>
      </c>
      <c r="AW89" s="117">
        <v>35</v>
      </c>
      <c r="AX89" s="117">
        <v>205</v>
      </c>
      <c r="AY89" s="117">
        <v>62</v>
      </c>
      <c r="AZ89" s="117">
        <v>302</v>
      </c>
      <c r="BA89" s="117">
        <v>0</v>
      </c>
      <c r="BB89" s="117">
        <v>0</v>
      </c>
      <c r="BC89" s="117">
        <v>0</v>
      </c>
      <c r="BD89" s="117">
        <v>1</v>
      </c>
      <c r="BE89" s="117">
        <v>1</v>
      </c>
      <c r="BF89" s="117">
        <v>0</v>
      </c>
      <c r="BG89" s="117">
        <v>0</v>
      </c>
      <c r="BH89" s="117">
        <v>231</v>
      </c>
    </row>
    <row r="90" spans="1:60" x14ac:dyDescent="0.2">
      <c r="A90" s="117" t="s">
        <v>471</v>
      </c>
      <c r="B90" s="117" t="s">
        <v>362</v>
      </c>
      <c r="C90" s="117" t="s">
        <v>363</v>
      </c>
      <c r="D90" s="117" t="s">
        <v>369</v>
      </c>
      <c r="E90" s="117" t="s">
        <v>370</v>
      </c>
      <c r="F90" s="117" t="s">
        <v>371</v>
      </c>
      <c r="G90" s="117" t="s">
        <v>372</v>
      </c>
      <c r="H90" s="117">
        <v>0</v>
      </c>
      <c r="I90" s="117">
        <v>0</v>
      </c>
      <c r="J90" s="117">
        <v>0</v>
      </c>
      <c r="K90" s="117">
        <v>0</v>
      </c>
      <c r="L90" s="117">
        <v>0</v>
      </c>
      <c r="M90" s="117">
        <v>0</v>
      </c>
      <c r="N90" s="117">
        <v>0</v>
      </c>
      <c r="O90" s="117">
        <v>0</v>
      </c>
      <c r="P90" s="117">
        <v>0</v>
      </c>
      <c r="Q90" s="117">
        <v>0</v>
      </c>
      <c r="R90" s="117">
        <v>0</v>
      </c>
      <c r="S90" s="117">
        <v>0</v>
      </c>
      <c r="T90" s="117">
        <v>0</v>
      </c>
      <c r="U90" s="117">
        <v>0</v>
      </c>
      <c r="V90" s="117">
        <v>0</v>
      </c>
      <c r="W90" s="117">
        <v>0</v>
      </c>
      <c r="X90" s="117">
        <v>0</v>
      </c>
      <c r="Y90" s="117">
        <v>0</v>
      </c>
      <c r="Z90" s="117">
        <v>0</v>
      </c>
      <c r="AA90" s="117">
        <v>0</v>
      </c>
      <c r="AB90" s="117">
        <v>0</v>
      </c>
      <c r="AC90" s="117">
        <v>0</v>
      </c>
      <c r="AD90" s="117">
        <v>0</v>
      </c>
      <c r="AE90" s="117">
        <v>0</v>
      </c>
      <c r="AF90" s="117">
        <v>0</v>
      </c>
      <c r="AG90" s="117">
        <v>0</v>
      </c>
      <c r="AH90" s="117">
        <v>0</v>
      </c>
      <c r="AI90" s="117">
        <v>0</v>
      </c>
      <c r="AJ90" s="117">
        <v>0</v>
      </c>
      <c r="AK90" s="117">
        <v>4</v>
      </c>
      <c r="AL90" s="117">
        <v>2</v>
      </c>
      <c r="AM90" s="117">
        <v>0</v>
      </c>
      <c r="AN90" s="117">
        <v>0</v>
      </c>
      <c r="AO90" s="117">
        <v>0</v>
      </c>
      <c r="AP90" s="117">
        <v>0</v>
      </c>
      <c r="AQ90" s="117">
        <v>0</v>
      </c>
      <c r="AR90" s="117">
        <v>0</v>
      </c>
      <c r="AS90" s="117">
        <v>0</v>
      </c>
      <c r="AT90" s="117">
        <v>0</v>
      </c>
      <c r="AU90" s="117">
        <v>0</v>
      </c>
      <c r="AV90" s="117">
        <v>0</v>
      </c>
      <c r="AW90" s="117">
        <v>0</v>
      </c>
      <c r="AX90" s="117">
        <v>0</v>
      </c>
      <c r="AY90" s="117">
        <v>0</v>
      </c>
      <c r="AZ90" s="117">
        <v>0</v>
      </c>
      <c r="BA90" s="117">
        <v>0</v>
      </c>
      <c r="BB90" s="117">
        <v>0</v>
      </c>
      <c r="BC90" s="117">
        <v>0</v>
      </c>
      <c r="BD90" s="117">
        <v>0</v>
      </c>
      <c r="BE90" s="117">
        <v>0</v>
      </c>
      <c r="BF90" s="117">
        <v>0</v>
      </c>
      <c r="BG90" s="117">
        <v>0</v>
      </c>
      <c r="BH90" s="117">
        <v>186</v>
      </c>
    </row>
    <row r="91" spans="1:60" x14ac:dyDescent="0.2">
      <c r="A91" s="117" t="s">
        <v>472</v>
      </c>
      <c r="B91" s="117" t="s">
        <v>362</v>
      </c>
      <c r="C91" s="117" t="s">
        <v>363</v>
      </c>
      <c r="D91" s="117" t="s">
        <v>369</v>
      </c>
      <c r="E91" s="117" t="s">
        <v>370</v>
      </c>
      <c r="F91" s="117" t="s">
        <v>371</v>
      </c>
      <c r="G91" s="117" t="s">
        <v>473</v>
      </c>
      <c r="H91" s="117">
        <v>0</v>
      </c>
      <c r="I91" s="117">
        <v>0</v>
      </c>
      <c r="J91" s="117">
        <v>0</v>
      </c>
      <c r="K91" s="117">
        <v>0</v>
      </c>
      <c r="L91" s="117">
        <v>1</v>
      </c>
      <c r="M91" s="117">
        <v>1</v>
      </c>
      <c r="N91" s="117">
        <v>2</v>
      </c>
      <c r="O91" s="117">
        <v>0</v>
      </c>
      <c r="P91" s="117">
        <v>2</v>
      </c>
      <c r="Q91" s="117">
        <v>0</v>
      </c>
      <c r="R91" s="117">
        <v>0</v>
      </c>
      <c r="S91" s="117">
        <v>0</v>
      </c>
      <c r="T91" s="117">
        <v>2</v>
      </c>
      <c r="U91" s="117">
        <v>0</v>
      </c>
      <c r="V91" s="117">
        <v>3</v>
      </c>
      <c r="W91" s="117">
        <v>0</v>
      </c>
      <c r="X91" s="117">
        <v>3</v>
      </c>
      <c r="Y91" s="117">
        <v>0</v>
      </c>
      <c r="Z91" s="117">
        <v>35</v>
      </c>
      <c r="AA91" s="117">
        <v>0</v>
      </c>
      <c r="AB91" s="117">
        <v>1</v>
      </c>
      <c r="AC91" s="117">
        <v>0</v>
      </c>
      <c r="AD91" s="117">
        <v>0</v>
      </c>
      <c r="AE91" s="117">
        <v>0</v>
      </c>
      <c r="AF91" s="117">
        <v>1</v>
      </c>
      <c r="AG91" s="117">
        <v>0</v>
      </c>
      <c r="AH91" s="117">
        <v>0</v>
      </c>
      <c r="AI91" s="117">
        <v>0</v>
      </c>
      <c r="AJ91" s="117">
        <v>1</v>
      </c>
      <c r="AK91" s="117">
        <v>56</v>
      </c>
      <c r="AL91" s="117">
        <v>514</v>
      </c>
      <c r="AM91" s="117">
        <v>237</v>
      </c>
      <c r="AN91" s="117">
        <v>484</v>
      </c>
      <c r="AO91" s="117">
        <v>16</v>
      </c>
      <c r="AP91" s="117">
        <v>2</v>
      </c>
      <c r="AQ91" s="117">
        <v>0</v>
      </c>
      <c r="AR91" s="117">
        <v>2</v>
      </c>
      <c r="AS91" s="117">
        <v>1</v>
      </c>
      <c r="AT91" s="117">
        <v>0</v>
      </c>
      <c r="AU91" s="117">
        <v>1</v>
      </c>
      <c r="AV91" s="117">
        <v>1</v>
      </c>
      <c r="AW91" s="117">
        <v>0</v>
      </c>
      <c r="AX91" s="117">
        <v>7</v>
      </c>
      <c r="AY91" s="117">
        <v>4</v>
      </c>
      <c r="AZ91" s="117">
        <v>77</v>
      </c>
      <c r="BA91" s="117">
        <v>0</v>
      </c>
      <c r="BB91" s="117">
        <v>1</v>
      </c>
      <c r="BC91" s="117">
        <v>1</v>
      </c>
      <c r="BD91" s="117">
        <v>2</v>
      </c>
      <c r="BE91" s="117">
        <v>0</v>
      </c>
      <c r="BF91" s="117">
        <v>2</v>
      </c>
      <c r="BG91" s="117">
        <v>0</v>
      </c>
      <c r="BH91" s="117">
        <v>665</v>
      </c>
    </row>
    <row r="92" spans="1:60" x14ac:dyDescent="0.2">
      <c r="A92" s="117" t="s">
        <v>474</v>
      </c>
      <c r="B92" s="117" t="s">
        <v>362</v>
      </c>
      <c r="C92" s="117" t="s">
        <v>363</v>
      </c>
      <c r="D92" s="117" t="s">
        <v>369</v>
      </c>
      <c r="E92" s="117" t="s">
        <v>370</v>
      </c>
      <c r="F92" s="117" t="s">
        <v>371</v>
      </c>
      <c r="G92" s="117" t="s">
        <v>473</v>
      </c>
      <c r="H92" s="117">
        <v>0</v>
      </c>
      <c r="I92" s="117">
        <v>0</v>
      </c>
      <c r="J92" s="117">
        <v>0</v>
      </c>
      <c r="K92" s="117">
        <v>0</v>
      </c>
      <c r="L92" s="117">
        <v>0</v>
      </c>
      <c r="M92" s="117">
        <v>0</v>
      </c>
      <c r="N92" s="117">
        <v>0</v>
      </c>
      <c r="O92" s="117">
        <v>0</v>
      </c>
      <c r="P92" s="117">
        <v>0</v>
      </c>
      <c r="Q92" s="117">
        <v>0</v>
      </c>
      <c r="R92" s="117">
        <v>0</v>
      </c>
      <c r="S92" s="117">
        <v>0</v>
      </c>
      <c r="T92" s="117">
        <v>0</v>
      </c>
      <c r="U92" s="117">
        <v>0</v>
      </c>
      <c r="V92" s="117">
        <v>0</v>
      </c>
      <c r="W92" s="117">
        <v>0</v>
      </c>
      <c r="X92" s="117">
        <v>0</v>
      </c>
      <c r="Y92" s="117">
        <v>0</v>
      </c>
      <c r="Z92" s="117">
        <v>0</v>
      </c>
      <c r="AA92" s="117">
        <v>0</v>
      </c>
      <c r="AB92" s="117">
        <v>0</v>
      </c>
      <c r="AC92" s="117">
        <v>0</v>
      </c>
      <c r="AD92" s="117">
        <v>0</v>
      </c>
      <c r="AE92" s="117">
        <v>0</v>
      </c>
      <c r="AF92" s="117">
        <v>0</v>
      </c>
      <c r="AG92" s="117">
        <v>0</v>
      </c>
      <c r="AH92" s="117">
        <v>0</v>
      </c>
      <c r="AI92" s="117">
        <v>0</v>
      </c>
      <c r="AJ92" s="117">
        <v>1</v>
      </c>
      <c r="AK92" s="117">
        <v>1</v>
      </c>
      <c r="AL92" s="117">
        <v>1</v>
      </c>
      <c r="AM92" s="117">
        <v>0</v>
      </c>
      <c r="AN92" s="117">
        <v>0</v>
      </c>
      <c r="AO92" s="117">
        <v>0</v>
      </c>
      <c r="AP92" s="117">
        <v>0</v>
      </c>
      <c r="AQ92" s="117">
        <v>0</v>
      </c>
      <c r="AR92" s="117">
        <v>0</v>
      </c>
      <c r="AS92" s="117">
        <v>0</v>
      </c>
      <c r="AT92" s="117">
        <v>0</v>
      </c>
      <c r="AU92" s="117">
        <v>0</v>
      </c>
      <c r="AV92" s="117">
        <v>0</v>
      </c>
      <c r="AW92" s="117">
        <v>0</v>
      </c>
      <c r="AX92" s="117">
        <v>6</v>
      </c>
      <c r="AY92" s="117">
        <v>0</v>
      </c>
      <c r="AZ92" s="117">
        <v>6</v>
      </c>
      <c r="BA92" s="117">
        <v>0</v>
      </c>
      <c r="BB92" s="117">
        <v>0</v>
      </c>
      <c r="BC92" s="117">
        <v>0</v>
      </c>
      <c r="BD92" s="117">
        <v>0</v>
      </c>
      <c r="BE92" s="117">
        <v>0</v>
      </c>
      <c r="BF92" s="117">
        <v>0</v>
      </c>
      <c r="BG92" s="117">
        <v>0</v>
      </c>
      <c r="BH92" s="117">
        <v>20</v>
      </c>
    </row>
    <row r="93" spans="1:60" x14ac:dyDescent="0.2">
      <c r="A93" s="117" t="s">
        <v>475</v>
      </c>
      <c r="B93" s="117" t="s">
        <v>362</v>
      </c>
      <c r="C93" s="117" t="s">
        <v>363</v>
      </c>
      <c r="D93" s="117" t="s">
        <v>369</v>
      </c>
      <c r="E93" s="117" t="s">
        <v>370</v>
      </c>
      <c r="F93" s="117" t="s">
        <v>371</v>
      </c>
      <c r="G93" s="117" t="s">
        <v>372</v>
      </c>
      <c r="H93" s="117">
        <v>0</v>
      </c>
      <c r="I93" s="117">
        <v>0</v>
      </c>
      <c r="J93" s="117">
        <v>0</v>
      </c>
      <c r="K93" s="117">
        <v>0</v>
      </c>
      <c r="L93" s="117">
        <v>0</v>
      </c>
      <c r="M93" s="117">
        <v>0</v>
      </c>
      <c r="N93" s="117">
        <v>0</v>
      </c>
      <c r="O93" s="117">
        <v>0</v>
      </c>
      <c r="P93" s="117">
        <v>0</v>
      </c>
      <c r="Q93" s="117">
        <v>0</v>
      </c>
      <c r="R93" s="117">
        <v>0</v>
      </c>
      <c r="S93" s="117">
        <v>0</v>
      </c>
      <c r="T93" s="117">
        <v>0</v>
      </c>
      <c r="U93" s="117">
        <v>0</v>
      </c>
      <c r="V93" s="117">
        <v>0</v>
      </c>
      <c r="W93" s="117">
        <v>0</v>
      </c>
      <c r="X93" s="117">
        <v>0</v>
      </c>
      <c r="Y93" s="117">
        <v>0</v>
      </c>
      <c r="Z93" s="117">
        <v>0</v>
      </c>
      <c r="AA93" s="117">
        <v>0</v>
      </c>
      <c r="AB93" s="117">
        <v>0</v>
      </c>
      <c r="AC93" s="117">
        <v>0</v>
      </c>
      <c r="AD93" s="117">
        <v>0</v>
      </c>
      <c r="AE93" s="117">
        <v>0</v>
      </c>
      <c r="AF93" s="117">
        <v>0</v>
      </c>
      <c r="AG93" s="117">
        <v>0</v>
      </c>
      <c r="AH93" s="117">
        <v>0</v>
      </c>
      <c r="AI93" s="117">
        <v>0</v>
      </c>
      <c r="AJ93" s="117">
        <v>0</v>
      </c>
      <c r="AK93" s="117">
        <v>10</v>
      </c>
      <c r="AL93" s="117">
        <v>0</v>
      </c>
      <c r="AM93" s="117">
        <v>0</v>
      </c>
      <c r="AN93" s="117">
        <v>0</v>
      </c>
      <c r="AO93" s="117">
        <v>0</v>
      </c>
      <c r="AP93" s="117">
        <v>0</v>
      </c>
      <c r="AQ93" s="117">
        <v>0</v>
      </c>
      <c r="AR93" s="117">
        <v>0</v>
      </c>
      <c r="AS93" s="117">
        <v>0</v>
      </c>
      <c r="AT93" s="117">
        <v>0</v>
      </c>
      <c r="AU93" s="117">
        <v>0</v>
      </c>
      <c r="AV93" s="117">
        <v>0</v>
      </c>
      <c r="AW93" s="117">
        <v>0</v>
      </c>
      <c r="AX93" s="117">
        <v>0</v>
      </c>
      <c r="AY93" s="117">
        <v>0</v>
      </c>
      <c r="AZ93" s="117">
        <v>0</v>
      </c>
      <c r="BA93" s="117">
        <v>0</v>
      </c>
      <c r="BB93" s="117">
        <v>0</v>
      </c>
      <c r="BC93" s="117">
        <v>0</v>
      </c>
      <c r="BD93" s="117">
        <v>0</v>
      </c>
      <c r="BE93" s="117">
        <v>0</v>
      </c>
      <c r="BF93" s="117">
        <v>0</v>
      </c>
      <c r="BG93" s="117">
        <v>0</v>
      </c>
      <c r="BH93" s="117">
        <v>46</v>
      </c>
    </row>
    <row r="94" spans="1:60" x14ac:dyDescent="0.2">
      <c r="A94" s="117" t="s">
        <v>476</v>
      </c>
      <c r="B94" s="117" t="s">
        <v>362</v>
      </c>
      <c r="C94" s="117" t="s">
        <v>363</v>
      </c>
      <c r="D94" s="117" t="s">
        <v>369</v>
      </c>
      <c r="E94" s="117" t="s">
        <v>370</v>
      </c>
      <c r="F94" s="117" t="s">
        <v>371</v>
      </c>
      <c r="G94" s="117" t="s">
        <v>372</v>
      </c>
      <c r="H94" s="117">
        <v>0</v>
      </c>
      <c r="I94" s="117">
        <v>0</v>
      </c>
      <c r="J94" s="117">
        <v>0</v>
      </c>
      <c r="K94" s="117">
        <v>0</v>
      </c>
      <c r="L94" s="117">
        <v>0</v>
      </c>
      <c r="M94" s="117">
        <v>0</v>
      </c>
      <c r="N94" s="117">
        <v>0</v>
      </c>
      <c r="O94" s="117">
        <v>0</v>
      </c>
      <c r="P94" s="117">
        <v>0</v>
      </c>
      <c r="Q94" s="117">
        <v>0</v>
      </c>
      <c r="R94" s="117">
        <v>0</v>
      </c>
      <c r="S94" s="117">
        <v>0</v>
      </c>
      <c r="T94" s="117">
        <v>0</v>
      </c>
      <c r="U94" s="117">
        <v>0</v>
      </c>
      <c r="V94" s="117">
        <v>0</v>
      </c>
      <c r="W94" s="117">
        <v>0</v>
      </c>
      <c r="X94" s="117">
        <v>0</v>
      </c>
      <c r="Y94" s="117">
        <v>0</v>
      </c>
      <c r="Z94" s="117">
        <v>2</v>
      </c>
      <c r="AA94" s="117">
        <v>0</v>
      </c>
      <c r="AB94" s="117">
        <v>0</v>
      </c>
      <c r="AC94" s="117">
        <v>0</v>
      </c>
      <c r="AD94" s="117">
        <v>0</v>
      </c>
      <c r="AE94" s="117">
        <v>0</v>
      </c>
      <c r="AF94" s="117">
        <v>0</v>
      </c>
      <c r="AG94" s="117">
        <v>0</v>
      </c>
      <c r="AH94" s="117">
        <v>0</v>
      </c>
      <c r="AI94" s="117">
        <v>0</v>
      </c>
      <c r="AJ94" s="117">
        <v>0</v>
      </c>
      <c r="AK94" s="117">
        <v>1</v>
      </c>
      <c r="AL94" s="117">
        <v>0</v>
      </c>
      <c r="AM94" s="117">
        <v>0</v>
      </c>
      <c r="AN94" s="117">
        <v>0</v>
      </c>
      <c r="AO94" s="117">
        <v>0</v>
      </c>
      <c r="AP94" s="117">
        <v>0</v>
      </c>
      <c r="AQ94" s="117">
        <v>0</v>
      </c>
      <c r="AR94" s="117">
        <v>0</v>
      </c>
      <c r="AS94" s="117">
        <v>0</v>
      </c>
      <c r="AT94" s="117">
        <v>0</v>
      </c>
      <c r="AU94" s="117">
        <v>0</v>
      </c>
      <c r="AV94" s="117">
        <v>0</v>
      </c>
      <c r="AW94" s="117">
        <v>1</v>
      </c>
      <c r="AX94" s="117">
        <v>10</v>
      </c>
      <c r="AY94" s="117">
        <v>2</v>
      </c>
      <c r="AZ94" s="117">
        <v>17</v>
      </c>
      <c r="BA94" s="117">
        <v>0</v>
      </c>
      <c r="BB94" s="117">
        <v>0</v>
      </c>
      <c r="BC94" s="117">
        <v>0</v>
      </c>
      <c r="BD94" s="117">
        <v>0</v>
      </c>
      <c r="BE94" s="117">
        <v>0</v>
      </c>
      <c r="BF94" s="117">
        <v>0</v>
      </c>
      <c r="BG94" s="117">
        <v>0</v>
      </c>
      <c r="BH94" s="117">
        <v>38</v>
      </c>
    </row>
    <row r="95" spans="1:60" x14ac:dyDescent="0.2">
      <c r="A95" s="117" t="s">
        <v>477</v>
      </c>
      <c r="B95" s="117" t="s">
        <v>362</v>
      </c>
      <c r="C95" s="117" t="s">
        <v>363</v>
      </c>
      <c r="D95" s="117" t="s">
        <v>364</v>
      </c>
      <c r="E95" s="117" t="s">
        <v>365</v>
      </c>
      <c r="F95" s="117" t="s">
        <v>407</v>
      </c>
      <c r="G95" s="117" t="s">
        <v>380</v>
      </c>
      <c r="H95" s="117">
        <v>0</v>
      </c>
      <c r="I95" s="117">
        <v>0</v>
      </c>
      <c r="J95" s="117">
        <v>0</v>
      </c>
      <c r="K95" s="117">
        <v>0</v>
      </c>
      <c r="L95" s="117">
        <v>0</v>
      </c>
      <c r="M95" s="117">
        <v>0</v>
      </c>
      <c r="N95" s="117">
        <v>0</v>
      </c>
      <c r="O95" s="117">
        <v>0</v>
      </c>
      <c r="P95" s="117">
        <v>0</v>
      </c>
      <c r="Q95" s="117">
        <v>0</v>
      </c>
      <c r="R95" s="117">
        <v>0</v>
      </c>
      <c r="S95" s="117">
        <v>0</v>
      </c>
      <c r="T95" s="117">
        <v>0</v>
      </c>
      <c r="U95" s="117">
        <v>0</v>
      </c>
      <c r="V95" s="117">
        <v>0</v>
      </c>
      <c r="W95" s="117">
        <v>0</v>
      </c>
      <c r="X95" s="117">
        <v>0</v>
      </c>
      <c r="Y95" s="117">
        <v>20</v>
      </c>
      <c r="Z95" s="117">
        <v>30</v>
      </c>
      <c r="AA95" s="117">
        <v>1</v>
      </c>
      <c r="AB95" s="117">
        <v>0</v>
      </c>
      <c r="AC95" s="117">
        <v>0</v>
      </c>
      <c r="AD95" s="117">
        <v>0</v>
      </c>
      <c r="AE95" s="117">
        <v>0</v>
      </c>
      <c r="AF95" s="117">
        <v>0</v>
      </c>
      <c r="AG95" s="117">
        <v>0</v>
      </c>
      <c r="AH95" s="117">
        <v>0</v>
      </c>
      <c r="AI95" s="117">
        <v>0</v>
      </c>
      <c r="AJ95" s="117">
        <v>0</v>
      </c>
      <c r="AK95" s="117">
        <v>2</v>
      </c>
      <c r="AL95" s="117">
        <v>1</v>
      </c>
      <c r="AM95" s="117">
        <v>0</v>
      </c>
      <c r="AN95" s="117">
        <v>0</v>
      </c>
      <c r="AO95" s="117">
        <v>0</v>
      </c>
      <c r="AP95" s="117">
        <v>0</v>
      </c>
      <c r="AQ95" s="117">
        <v>0</v>
      </c>
      <c r="AR95" s="117">
        <v>0</v>
      </c>
      <c r="AS95" s="117">
        <v>0</v>
      </c>
      <c r="AT95" s="117">
        <v>0</v>
      </c>
      <c r="AU95" s="117">
        <v>0</v>
      </c>
      <c r="AV95" s="117">
        <v>0</v>
      </c>
      <c r="AW95" s="117">
        <v>22</v>
      </c>
      <c r="AX95" s="117">
        <v>24</v>
      </c>
      <c r="AY95" s="117">
        <v>5</v>
      </c>
      <c r="AZ95" s="117">
        <v>3</v>
      </c>
      <c r="BA95" s="117">
        <v>0</v>
      </c>
      <c r="BB95" s="117">
        <v>0</v>
      </c>
      <c r="BC95" s="117">
        <v>0</v>
      </c>
      <c r="BD95" s="117">
        <v>0</v>
      </c>
      <c r="BE95" s="117">
        <v>0</v>
      </c>
      <c r="BF95" s="117">
        <v>0</v>
      </c>
      <c r="BG95" s="117">
        <v>0</v>
      </c>
      <c r="BH95" s="117">
        <v>2</v>
      </c>
    </row>
    <row r="96" spans="1:60" x14ac:dyDescent="0.2">
      <c r="A96" s="117" t="s">
        <v>478</v>
      </c>
      <c r="B96" s="117" t="s">
        <v>362</v>
      </c>
      <c r="C96" s="117" t="s">
        <v>386</v>
      </c>
      <c r="D96" s="117" t="s">
        <v>387</v>
      </c>
      <c r="E96" s="117" t="s">
        <v>388</v>
      </c>
      <c r="F96" s="117" t="s">
        <v>389</v>
      </c>
      <c r="G96" s="117" t="s">
        <v>390</v>
      </c>
      <c r="H96" s="117">
        <v>0</v>
      </c>
      <c r="I96" s="117">
        <v>0</v>
      </c>
      <c r="J96" s="117">
        <v>0</v>
      </c>
      <c r="K96" s="117">
        <v>0</v>
      </c>
      <c r="L96" s="117">
        <v>0</v>
      </c>
      <c r="M96" s="117">
        <v>0</v>
      </c>
      <c r="N96" s="117">
        <v>0</v>
      </c>
      <c r="O96" s="117">
        <v>0</v>
      </c>
      <c r="P96" s="117">
        <v>0</v>
      </c>
      <c r="Q96" s="117">
        <v>0</v>
      </c>
      <c r="R96" s="117">
        <v>0</v>
      </c>
      <c r="S96" s="117">
        <v>0</v>
      </c>
      <c r="T96" s="117">
        <v>0</v>
      </c>
      <c r="U96" s="117">
        <v>0</v>
      </c>
      <c r="V96" s="117">
        <v>0</v>
      </c>
      <c r="W96" s="117">
        <v>0</v>
      </c>
      <c r="X96" s="117">
        <v>0</v>
      </c>
      <c r="Y96" s="117">
        <v>1</v>
      </c>
      <c r="Z96" s="117">
        <v>4</v>
      </c>
      <c r="AA96" s="117">
        <v>0</v>
      </c>
      <c r="AB96" s="117">
        <v>0</v>
      </c>
      <c r="AC96" s="117">
        <v>0</v>
      </c>
      <c r="AD96" s="117">
        <v>0</v>
      </c>
      <c r="AE96" s="117">
        <v>0</v>
      </c>
      <c r="AF96" s="117">
        <v>0</v>
      </c>
      <c r="AG96" s="117">
        <v>0</v>
      </c>
      <c r="AH96" s="117">
        <v>0</v>
      </c>
      <c r="AI96" s="117">
        <v>0</v>
      </c>
      <c r="AJ96" s="117">
        <v>0</v>
      </c>
      <c r="AK96" s="117">
        <v>0</v>
      </c>
      <c r="AL96" s="117">
        <v>0</v>
      </c>
      <c r="AM96" s="117">
        <v>0</v>
      </c>
      <c r="AN96" s="117">
        <v>0</v>
      </c>
      <c r="AO96" s="117">
        <v>0</v>
      </c>
      <c r="AP96" s="117">
        <v>0</v>
      </c>
      <c r="AQ96" s="117">
        <v>0</v>
      </c>
      <c r="AR96" s="117">
        <v>0</v>
      </c>
      <c r="AS96" s="117">
        <v>0</v>
      </c>
      <c r="AT96" s="117">
        <v>0</v>
      </c>
      <c r="AU96" s="117">
        <v>0</v>
      </c>
      <c r="AV96" s="117">
        <v>0</v>
      </c>
      <c r="AW96" s="117">
        <v>13</v>
      </c>
      <c r="AX96" s="117">
        <v>34</v>
      </c>
      <c r="AY96" s="117">
        <v>3</v>
      </c>
      <c r="AZ96" s="117">
        <v>11</v>
      </c>
      <c r="BA96" s="117">
        <v>0</v>
      </c>
      <c r="BB96" s="117">
        <v>0</v>
      </c>
      <c r="BC96" s="117">
        <v>0</v>
      </c>
      <c r="BD96" s="117">
        <v>0</v>
      </c>
      <c r="BE96" s="117">
        <v>0</v>
      </c>
      <c r="BF96" s="117">
        <v>0</v>
      </c>
      <c r="BG96" s="117">
        <v>0</v>
      </c>
      <c r="BH96" s="117">
        <v>0</v>
      </c>
    </row>
    <row r="97" spans="1:60" x14ac:dyDescent="0.2">
      <c r="A97" s="117" t="s">
        <v>479</v>
      </c>
      <c r="B97" s="117" t="s">
        <v>362</v>
      </c>
      <c r="C97" s="117" t="s">
        <v>363</v>
      </c>
      <c r="D97" s="117" t="s">
        <v>369</v>
      </c>
      <c r="E97" s="117" t="s">
        <v>370</v>
      </c>
      <c r="F97" s="117" t="s">
        <v>371</v>
      </c>
      <c r="G97" s="117" t="s">
        <v>400</v>
      </c>
      <c r="H97" s="117">
        <v>0</v>
      </c>
      <c r="I97" s="117">
        <v>0</v>
      </c>
      <c r="J97" s="117">
        <v>0</v>
      </c>
      <c r="K97" s="117">
        <v>0</v>
      </c>
      <c r="L97" s="117">
        <v>0</v>
      </c>
      <c r="M97" s="117">
        <v>0</v>
      </c>
      <c r="N97" s="117">
        <v>0</v>
      </c>
      <c r="O97" s="117">
        <v>0</v>
      </c>
      <c r="P97" s="117">
        <v>0</v>
      </c>
      <c r="Q97" s="117">
        <v>0</v>
      </c>
      <c r="R97" s="117">
        <v>0</v>
      </c>
      <c r="S97" s="117">
        <v>0</v>
      </c>
      <c r="T97" s="117">
        <v>0</v>
      </c>
      <c r="U97" s="117">
        <v>0</v>
      </c>
      <c r="V97" s="117">
        <v>0</v>
      </c>
      <c r="W97" s="117">
        <v>0</v>
      </c>
      <c r="X97" s="117">
        <v>0</v>
      </c>
      <c r="Y97" s="117">
        <v>0</v>
      </c>
      <c r="Z97" s="117">
        <v>2</v>
      </c>
      <c r="AA97" s="117">
        <v>0</v>
      </c>
      <c r="AB97" s="117">
        <v>0</v>
      </c>
      <c r="AC97" s="117">
        <v>0</v>
      </c>
      <c r="AD97" s="117">
        <v>0</v>
      </c>
      <c r="AE97" s="117">
        <v>0</v>
      </c>
      <c r="AF97" s="117">
        <v>0</v>
      </c>
      <c r="AG97" s="117">
        <v>0</v>
      </c>
      <c r="AH97" s="117">
        <v>0</v>
      </c>
      <c r="AI97" s="117">
        <v>0</v>
      </c>
      <c r="AJ97" s="117">
        <v>0</v>
      </c>
      <c r="AK97" s="117">
        <v>0</v>
      </c>
      <c r="AL97" s="117">
        <v>7</v>
      </c>
      <c r="AM97" s="117">
        <v>2</v>
      </c>
      <c r="AN97" s="117">
        <v>3</v>
      </c>
      <c r="AO97" s="117">
        <v>0</v>
      </c>
      <c r="AP97" s="117">
        <v>0</v>
      </c>
      <c r="AQ97" s="117">
        <v>0</v>
      </c>
      <c r="AR97" s="117">
        <v>0</v>
      </c>
      <c r="AS97" s="117">
        <v>0</v>
      </c>
      <c r="AT97" s="117">
        <v>0</v>
      </c>
      <c r="AU97" s="117">
        <v>0</v>
      </c>
      <c r="AV97" s="117">
        <v>0</v>
      </c>
      <c r="AW97" s="117">
        <v>0</v>
      </c>
      <c r="AX97" s="117">
        <v>0</v>
      </c>
      <c r="AY97" s="117">
        <v>0</v>
      </c>
      <c r="AZ97" s="117">
        <v>0</v>
      </c>
      <c r="BA97" s="117">
        <v>0</v>
      </c>
      <c r="BB97" s="117">
        <v>0</v>
      </c>
      <c r="BC97" s="117">
        <v>0</v>
      </c>
      <c r="BD97" s="117">
        <v>0</v>
      </c>
      <c r="BE97" s="117">
        <v>0</v>
      </c>
      <c r="BF97" s="117">
        <v>0</v>
      </c>
      <c r="BG97" s="117">
        <v>0</v>
      </c>
      <c r="BH97" s="117">
        <v>2</v>
      </c>
    </row>
    <row r="98" spans="1:60" x14ac:dyDescent="0.2">
      <c r="A98" s="117" t="s">
        <v>480</v>
      </c>
      <c r="B98" s="117" t="s">
        <v>362</v>
      </c>
      <c r="C98" s="117" t="s">
        <v>376</v>
      </c>
      <c r="D98" s="117" t="s">
        <v>377</v>
      </c>
      <c r="E98" s="117" t="s">
        <v>378</v>
      </c>
      <c r="F98" s="117" t="s">
        <v>379</v>
      </c>
      <c r="G98" s="117" t="s">
        <v>380</v>
      </c>
      <c r="H98" s="117">
        <v>1</v>
      </c>
      <c r="I98" s="117">
        <v>0</v>
      </c>
      <c r="J98" s="117">
        <v>0</v>
      </c>
      <c r="K98" s="117">
        <v>3</v>
      </c>
      <c r="L98" s="117">
        <v>0</v>
      </c>
      <c r="M98" s="117">
        <v>0</v>
      </c>
      <c r="N98" s="117">
        <v>0</v>
      </c>
      <c r="O98" s="117">
        <v>0</v>
      </c>
      <c r="P98" s="117">
        <v>76</v>
      </c>
      <c r="Q98" s="117">
        <v>5</v>
      </c>
      <c r="R98" s="117">
        <v>34</v>
      </c>
      <c r="S98" s="117">
        <v>0</v>
      </c>
      <c r="T98" s="117">
        <v>82</v>
      </c>
      <c r="U98" s="117">
        <v>2</v>
      </c>
      <c r="V98" s="117">
        <v>6</v>
      </c>
      <c r="W98" s="117">
        <v>0</v>
      </c>
      <c r="X98" s="117">
        <v>4</v>
      </c>
      <c r="Y98" s="117">
        <v>0</v>
      </c>
      <c r="Z98" s="117">
        <v>0</v>
      </c>
      <c r="AA98" s="117">
        <v>2</v>
      </c>
      <c r="AB98" s="117">
        <v>2</v>
      </c>
      <c r="AC98" s="117">
        <v>1</v>
      </c>
      <c r="AD98" s="117">
        <v>0</v>
      </c>
      <c r="AE98" s="117">
        <v>15</v>
      </c>
      <c r="AF98" s="117">
        <v>1</v>
      </c>
      <c r="AG98" s="117">
        <v>3</v>
      </c>
      <c r="AH98" s="117">
        <v>2</v>
      </c>
      <c r="AI98" s="117">
        <v>17</v>
      </c>
      <c r="AJ98" s="117">
        <v>4</v>
      </c>
      <c r="AK98" s="117">
        <v>0</v>
      </c>
      <c r="AL98" s="117">
        <v>0</v>
      </c>
      <c r="AM98" s="117">
        <v>0</v>
      </c>
      <c r="AN98" s="117">
        <v>0</v>
      </c>
      <c r="AO98" s="117">
        <v>0</v>
      </c>
      <c r="AP98" s="117">
        <v>0</v>
      </c>
      <c r="AQ98" s="117">
        <v>0</v>
      </c>
      <c r="AR98" s="117">
        <v>0</v>
      </c>
      <c r="AS98" s="117">
        <v>0</v>
      </c>
      <c r="AT98" s="117">
        <v>0</v>
      </c>
      <c r="AU98" s="117">
        <v>0</v>
      </c>
      <c r="AV98" s="117">
        <v>0</v>
      </c>
      <c r="AW98" s="117">
        <v>3</v>
      </c>
      <c r="AX98" s="117">
        <v>0</v>
      </c>
      <c r="AY98" s="117">
        <v>0</v>
      </c>
      <c r="AZ98" s="117">
        <v>0</v>
      </c>
      <c r="BA98" s="117">
        <v>1</v>
      </c>
      <c r="BB98" s="117">
        <v>0</v>
      </c>
      <c r="BC98" s="117">
        <v>0</v>
      </c>
      <c r="BD98" s="117">
        <v>0</v>
      </c>
      <c r="BE98" s="117">
        <v>0</v>
      </c>
      <c r="BF98" s="117">
        <v>0</v>
      </c>
      <c r="BG98" s="117">
        <v>0</v>
      </c>
      <c r="BH98" s="117">
        <v>0</v>
      </c>
    </row>
    <row r="99" spans="1:60" x14ac:dyDescent="0.2">
      <c r="A99" s="117" t="s">
        <v>481</v>
      </c>
      <c r="B99" s="117" t="s">
        <v>362</v>
      </c>
      <c r="C99" s="117" t="s">
        <v>376</v>
      </c>
      <c r="D99" s="117" t="s">
        <v>377</v>
      </c>
      <c r="E99" s="117" t="s">
        <v>378</v>
      </c>
      <c r="F99" s="117" t="s">
        <v>379</v>
      </c>
      <c r="G99" s="117" t="s">
        <v>380</v>
      </c>
      <c r="H99" s="117">
        <v>3</v>
      </c>
      <c r="I99" s="117">
        <v>0</v>
      </c>
      <c r="J99" s="117">
        <v>3</v>
      </c>
      <c r="K99" s="117">
        <v>9</v>
      </c>
      <c r="L99" s="117">
        <v>0</v>
      </c>
      <c r="M99" s="117">
        <v>0</v>
      </c>
      <c r="N99" s="117">
        <v>1</v>
      </c>
      <c r="O99" s="117">
        <v>7</v>
      </c>
      <c r="P99" s="117">
        <v>34</v>
      </c>
      <c r="Q99" s="117">
        <v>17</v>
      </c>
      <c r="R99" s="117">
        <v>5</v>
      </c>
      <c r="S99" s="117">
        <v>4</v>
      </c>
      <c r="T99" s="117">
        <v>19</v>
      </c>
      <c r="U99" s="117">
        <v>48</v>
      </c>
      <c r="V99" s="117">
        <v>1</v>
      </c>
      <c r="W99" s="117">
        <v>0</v>
      </c>
      <c r="X99" s="117">
        <v>3</v>
      </c>
      <c r="Y99" s="117">
        <v>1</v>
      </c>
      <c r="Z99" s="117">
        <v>2</v>
      </c>
      <c r="AA99" s="117">
        <v>1</v>
      </c>
      <c r="AB99" s="117">
        <v>0</v>
      </c>
      <c r="AC99" s="117">
        <v>1</v>
      </c>
      <c r="AD99" s="117">
        <v>8</v>
      </c>
      <c r="AE99" s="117">
        <v>16</v>
      </c>
      <c r="AF99" s="117">
        <v>1</v>
      </c>
      <c r="AG99" s="117">
        <v>4</v>
      </c>
      <c r="AH99" s="117">
        <v>0</v>
      </c>
      <c r="AI99" s="117">
        <v>37</v>
      </c>
      <c r="AJ99" s="117">
        <v>1</v>
      </c>
      <c r="AK99" s="117">
        <v>0</v>
      </c>
      <c r="AL99" s="117">
        <v>0</v>
      </c>
      <c r="AM99" s="117">
        <v>0</v>
      </c>
      <c r="AN99" s="117">
        <v>0</v>
      </c>
      <c r="AO99" s="117">
        <v>1</v>
      </c>
      <c r="AP99" s="117">
        <v>0</v>
      </c>
      <c r="AQ99" s="117">
        <v>0</v>
      </c>
      <c r="AR99" s="117">
        <v>0</v>
      </c>
      <c r="AS99" s="117">
        <v>0</v>
      </c>
      <c r="AT99" s="117">
        <v>0</v>
      </c>
      <c r="AU99" s="117">
        <v>0</v>
      </c>
      <c r="AV99" s="117">
        <v>0</v>
      </c>
      <c r="AW99" s="117">
        <v>1</v>
      </c>
      <c r="AX99" s="117">
        <v>0</v>
      </c>
      <c r="AY99" s="117">
        <v>1</v>
      </c>
      <c r="AZ99" s="117">
        <v>0</v>
      </c>
      <c r="BA99" s="117">
        <v>0</v>
      </c>
      <c r="BB99" s="117">
        <v>0</v>
      </c>
      <c r="BC99" s="117">
        <v>0</v>
      </c>
      <c r="BD99" s="117">
        <v>0</v>
      </c>
      <c r="BE99" s="117">
        <v>0</v>
      </c>
      <c r="BF99" s="117">
        <v>0</v>
      </c>
      <c r="BG99" s="117">
        <v>0</v>
      </c>
      <c r="BH99" s="117">
        <v>0</v>
      </c>
    </row>
    <row r="100" spans="1:60" x14ac:dyDescent="0.2">
      <c r="A100" s="117" t="s">
        <v>482</v>
      </c>
      <c r="B100" s="117" t="s">
        <v>362</v>
      </c>
      <c r="C100" s="117" t="s">
        <v>376</v>
      </c>
      <c r="D100" s="117" t="s">
        <v>377</v>
      </c>
      <c r="E100" s="117" t="s">
        <v>378</v>
      </c>
      <c r="F100" s="117" t="s">
        <v>379</v>
      </c>
      <c r="G100" s="117" t="s">
        <v>380</v>
      </c>
      <c r="H100" s="117">
        <v>12</v>
      </c>
      <c r="I100" s="117">
        <v>5</v>
      </c>
      <c r="J100" s="117">
        <v>2</v>
      </c>
      <c r="K100" s="117">
        <v>0</v>
      </c>
      <c r="L100" s="117">
        <v>0</v>
      </c>
      <c r="M100" s="117">
        <v>0</v>
      </c>
      <c r="N100" s="117">
        <v>0</v>
      </c>
      <c r="O100" s="117">
        <v>0</v>
      </c>
      <c r="P100" s="117">
        <v>5</v>
      </c>
      <c r="Q100" s="117">
        <v>1</v>
      </c>
      <c r="R100" s="117">
        <v>15</v>
      </c>
      <c r="S100" s="117">
        <v>2</v>
      </c>
      <c r="T100" s="117">
        <v>6</v>
      </c>
      <c r="U100" s="117">
        <v>0</v>
      </c>
      <c r="V100" s="117">
        <v>14</v>
      </c>
      <c r="W100" s="117">
        <v>1</v>
      </c>
      <c r="X100" s="117">
        <v>6</v>
      </c>
      <c r="Y100" s="117">
        <v>14</v>
      </c>
      <c r="Z100" s="117">
        <v>4</v>
      </c>
      <c r="AA100" s="117">
        <v>13</v>
      </c>
      <c r="AB100" s="117">
        <v>13</v>
      </c>
      <c r="AC100" s="117">
        <v>5</v>
      </c>
      <c r="AD100" s="117">
        <v>7</v>
      </c>
      <c r="AE100" s="117">
        <v>4</v>
      </c>
      <c r="AF100" s="117">
        <v>1</v>
      </c>
      <c r="AG100" s="117">
        <v>7</v>
      </c>
      <c r="AH100" s="117">
        <v>13</v>
      </c>
      <c r="AI100" s="117">
        <v>12</v>
      </c>
      <c r="AJ100" s="117">
        <v>0</v>
      </c>
      <c r="AK100" s="117">
        <v>0</v>
      </c>
      <c r="AL100" s="117">
        <v>0</v>
      </c>
      <c r="AM100" s="117">
        <v>0</v>
      </c>
      <c r="AN100" s="117">
        <v>0</v>
      </c>
      <c r="AO100" s="117">
        <v>8</v>
      </c>
      <c r="AP100" s="117">
        <v>0</v>
      </c>
      <c r="AQ100" s="117">
        <v>0</v>
      </c>
      <c r="AR100" s="117">
        <v>0</v>
      </c>
      <c r="AS100" s="117">
        <v>1</v>
      </c>
      <c r="AT100" s="117">
        <v>0</v>
      </c>
      <c r="AU100" s="117">
        <v>0</v>
      </c>
      <c r="AV100" s="117">
        <v>0</v>
      </c>
      <c r="AW100" s="117">
        <v>2</v>
      </c>
      <c r="AX100" s="117">
        <v>0</v>
      </c>
      <c r="AY100" s="117">
        <v>0</v>
      </c>
      <c r="AZ100" s="117">
        <v>0</v>
      </c>
      <c r="BA100" s="117">
        <v>1</v>
      </c>
      <c r="BB100" s="117">
        <v>8</v>
      </c>
      <c r="BC100" s="117">
        <v>11</v>
      </c>
      <c r="BD100" s="117">
        <v>21</v>
      </c>
      <c r="BE100" s="117">
        <v>0</v>
      </c>
      <c r="BF100" s="117">
        <v>0</v>
      </c>
      <c r="BG100" s="117">
        <v>0</v>
      </c>
      <c r="BH100" s="117">
        <v>0</v>
      </c>
    </row>
    <row r="101" spans="1:60" x14ac:dyDescent="0.2">
      <c r="A101" s="117" t="s">
        <v>483</v>
      </c>
      <c r="B101" s="117" t="s">
        <v>362</v>
      </c>
      <c r="C101" s="117" t="s">
        <v>363</v>
      </c>
      <c r="D101" s="117" t="s">
        <v>369</v>
      </c>
      <c r="E101" s="117" t="s">
        <v>370</v>
      </c>
      <c r="F101" s="117" t="s">
        <v>371</v>
      </c>
      <c r="G101" s="117" t="s">
        <v>400</v>
      </c>
      <c r="H101" s="117">
        <v>0</v>
      </c>
      <c r="I101" s="117">
        <v>0</v>
      </c>
      <c r="J101" s="117">
        <v>0</v>
      </c>
      <c r="K101" s="117">
        <v>0</v>
      </c>
      <c r="L101" s="117">
        <v>0</v>
      </c>
      <c r="M101" s="117">
        <v>0</v>
      </c>
      <c r="N101" s="117">
        <v>0</v>
      </c>
      <c r="O101" s="117">
        <v>0</v>
      </c>
      <c r="P101" s="117">
        <v>0</v>
      </c>
      <c r="Q101" s="117">
        <v>0</v>
      </c>
      <c r="R101" s="117">
        <v>0</v>
      </c>
      <c r="S101" s="117">
        <v>0</v>
      </c>
      <c r="T101" s="117">
        <v>0</v>
      </c>
      <c r="U101" s="117">
        <v>0</v>
      </c>
      <c r="V101" s="117">
        <v>0</v>
      </c>
      <c r="W101" s="117">
        <v>0</v>
      </c>
      <c r="X101" s="117">
        <v>0</v>
      </c>
      <c r="Y101" s="117">
        <v>0</v>
      </c>
      <c r="Z101" s="117">
        <v>0</v>
      </c>
      <c r="AA101" s="117">
        <v>0</v>
      </c>
      <c r="AB101" s="117">
        <v>0</v>
      </c>
      <c r="AC101" s="117">
        <v>0</v>
      </c>
      <c r="AD101" s="117">
        <v>0</v>
      </c>
      <c r="AE101" s="117">
        <v>0</v>
      </c>
      <c r="AF101" s="117">
        <v>0</v>
      </c>
      <c r="AG101" s="117">
        <v>0</v>
      </c>
      <c r="AH101" s="117">
        <v>0</v>
      </c>
      <c r="AI101" s="117">
        <v>0</v>
      </c>
      <c r="AJ101" s="117">
        <v>0</v>
      </c>
      <c r="AK101" s="117">
        <v>0</v>
      </c>
      <c r="AL101" s="117">
        <v>0</v>
      </c>
      <c r="AM101" s="117">
        <v>0</v>
      </c>
      <c r="AN101" s="117">
        <v>0</v>
      </c>
      <c r="AO101" s="117">
        <v>0</v>
      </c>
      <c r="AP101" s="117">
        <v>0</v>
      </c>
      <c r="AQ101" s="117">
        <v>0</v>
      </c>
      <c r="AR101" s="117">
        <v>0</v>
      </c>
      <c r="AS101" s="117">
        <v>0</v>
      </c>
      <c r="AT101" s="117">
        <v>0</v>
      </c>
      <c r="AU101" s="117">
        <v>0</v>
      </c>
      <c r="AV101" s="117">
        <v>0</v>
      </c>
      <c r="AW101" s="117">
        <v>0</v>
      </c>
      <c r="AX101" s="117">
        <v>0</v>
      </c>
      <c r="AY101" s="117">
        <v>0</v>
      </c>
      <c r="AZ101" s="117">
        <v>7</v>
      </c>
      <c r="BA101" s="117">
        <v>0</v>
      </c>
      <c r="BB101" s="117">
        <v>0</v>
      </c>
      <c r="BC101" s="117">
        <v>0</v>
      </c>
      <c r="BD101" s="117">
        <v>0</v>
      </c>
      <c r="BE101" s="117">
        <v>0</v>
      </c>
      <c r="BF101" s="117">
        <v>0</v>
      </c>
      <c r="BG101" s="117">
        <v>0</v>
      </c>
      <c r="BH101" s="117">
        <v>3</v>
      </c>
    </row>
    <row r="102" spans="1:60" x14ac:dyDescent="0.2">
      <c r="A102" s="117" t="s">
        <v>484</v>
      </c>
      <c r="B102" s="117" t="s">
        <v>362</v>
      </c>
      <c r="C102" s="117" t="s">
        <v>376</v>
      </c>
      <c r="D102" s="117" t="s">
        <v>377</v>
      </c>
      <c r="E102" s="117" t="s">
        <v>378</v>
      </c>
      <c r="F102" s="117" t="s">
        <v>379</v>
      </c>
      <c r="G102" s="117" t="s">
        <v>380</v>
      </c>
      <c r="H102" s="117">
        <v>2</v>
      </c>
      <c r="I102" s="117">
        <v>0</v>
      </c>
      <c r="J102" s="117">
        <v>0</v>
      </c>
      <c r="K102" s="117">
        <v>4</v>
      </c>
      <c r="L102" s="117">
        <v>1</v>
      </c>
      <c r="M102" s="117">
        <v>0</v>
      </c>
      <c r="N102" s="117">
        <v>1</v>
      </c>
      <c r="O102" s="117">
        <v>0</v>
      </c>
      <c r="P102" s="117">
        <v>56</v>
      </c>
      <c r="Q102" s="117">
        <v>0</v>
      </c>
      <c r="R102" s="117">
        <v>122</v>
      </c>
      <c r="S102" s="117">
        <v>0</v>
      </c>
      <c r="T102" s="117">
        <v>17</v>
      </c>
      <c r="U102" s="117">
        <v>0</v>
      </c>
      <c r="V102" s="117">
        <v>0</v>
      </c>
      <c r="W102" s="117">
        <v>3</v>
      </c>
      <c r="X102" s="117">
        <v>2</v>
      </c>
      <c r="Y102" s="117">
        <v>5</v>
      </c>
      <c r="Z102" s="117">
        <v>0</v>
      </c>
      <c r="AA102" s="117">
        <v>1</v>
      </c>
      <c r="AB102" s="117">
        <v>1</v>
      </c>
      <c r="AC102" s="117">
        <v>4</v>
      </c>
      <c r="AD102" s="117">
        <v>1</v>
      </c>
      <c r="AE102" s="117">
        <v>0</v>
      </c>
      <c r="AF102" s="117">
        <v>0</v>
      </c>
      <c r="AG102" s="117">
        <v>1</v>
      </c>
      <c r="AH102" s="117">
        <v>0</v>
      </c>
      <c r="AI102" s="117">
        <v>7</v>
      </c>
      <c r="AJ102" s="117">
        <v>0</v>
      </c>
      <c r="AK102" s="117">
        <v>0</v>
      </c>
      <c r="AL102" s="117">
        <v>0</v>
      </c>
      <c r="AM102" s="117">
        <v>0</v>
      </c>
      <c r="AN102" s="117">
        <v>0</v>
      </c>
      <c r="AO102" s="117">
        <v>2</v>
      </c>
      <c r="AP102" s="117">
        <v>0</v>
      </c>
      <c r="AQ102" s="117">
        <v>0</v>
      </c>
      <c r="AR102" s="117">
        <v>0</v>
      </c>
      <c r="AS102" s="117">
        <v>0</v>
      </c>
      <c r="AT102" s="117">
        <v>0</v>
      </c>
      <c r="AU102" s="117">
        <v>0</v>
      </c>
      <c r="AV102" s="117">
        <v>0</v>
      </c>
      <c r="AW102" s="117">
        <v>0</v>
      </c>
      <c r="AX102" s="117">
        <v>0</v>
      </c>
      <c r="AY102" s="117">
        <v>0</v>
      </c>
      <c r="AZ102" s="117">
        <v>0</v>
      </c>
      <c r="BA102" s="117">
        <v>1</v>
      </c>
      <c r="BB102" s="117">
        <v>0</v>
      </c>
      <c r="BC102" s="117">
        <v>0</v>
      </c>
      <c r="BD102" s="117">
        <v>0</v>
      </c>
      <c r="BE102" s="117">
        <v>0</v>
      </c>
      <c r="BF102" s="117">
        <v>0</v>
      </c>
      <c r="BG102" s="117">
        <v>0</v>
      </c>
      <c r="BH102" s="117">
        <v>0</v>
      </c>
    </row>
    <row r="103" spans="1:60" x14ac:dyDescent="0.2">
      <c r="A103" s="117" t="s">
        <v>485</v>
      </c>
      <c r="B103" s="117" t="s">
        <v>362</v>
      </c>
      <c r="C103" s="117" t="s">
        <v>376</v>
      </c>
      <c r="D103" s="117" t="s">
        <v>377</v>
      </c>
      <c r="E103" s="117" t="s">
        <v>378</v>
      </c>
      <c r="F103" s="117" t="s">
        <v>379</v>
      </c>
      <c r="G103" s="117" t="s">
        <v>380</v>
      </c>
      <c r="H103" s="117">
        <v>0</v>
      </c>
      <c r="I103" s="117">
        <v>0</v>
      </c>
      <c r="J103" s="117">
        <v>3</v>
      </c>
      <c r="K103" s="117">
        <v>8</v>
      </c>
      <c r="L103" s="117">
        <v>0</v>
      </c>
      <c r="M103" s="117">
        <v>0</v>
      </c>
      <c r="N103" s="117">
        <v>0</v>
      </c>
      <c r="O103" s="117">
        <v>0</v>
      </c>
      <c r="P103" s="117">
        <v>16</v>
      </c>
      <c r="Q103" s="117">
        <v>18</v>
      </c>
      <c r="R103" s="117">
        <v>4</v>
      </c>
      <c r="S103" s="117">
        <v>5</v>
      </c>
      <c r="T103" s="117">
        <v>0</v>
      </c>
      <c r="U103" s="117">
        <v>80</v>
      </c>
      <c r="V103" s="117">
        <v>0</v>
      </c>
      <c r="W103" s="117">
        <v>0</v>
      </c>
      <c r="X103" s="117">
        <v>0</v>
      </c>
      <c r="Y103" s="117">
        <v>0</v>
      </c>
      <c r="Z103" s="117">
        <v>0</v>
      </c>
      <c r="AA103" s="117">
        <v>0</v>
      </c>
      <c r="AB103" s="117">
        <v>0</v>
      </c>
      <c r="AC103" s="117">
        <v>2</v>
      </c>
      <c r="AD103" s="117">
        <v>0</v>
      </c>
      <c r="AE103" s="117">
        <v>30</v>
      </c>
      <c r="AF103" s="117">
        <v>9</v>
      </c>
      <c r="AG103" s="117">
        <v>0</v>
      </c>
      <c r="AH103" s="117">
        <v>0</v>
      </c>
      <c r="AI103" s="117">
        <v>38</v>
      </c>
      <c r="AJ103" s="117">
        <v>1</v>
      </c>
      <c r="AK103" s="117">
        <v>0</v>
      </c>
      <c r="AL103" s="117">
        <v>0</v>
      </c>
      <c r="AM103" s="117">
        <v>0</v>
      </c>
      <c r="AN103" s="117">
        <v>0</v>
      </c>
      <c r="AO103" s="117">
        <v>3</v>
      </c>
      <c r="AP103" s="117">
        <v>0</v>
      </c>
      <c r="AQ103" s="117">
        <v>0</v>
      </c>
      <c r="AR103" s="117">
        <v>0</v>
      </c>
      <c r="AS103" s="117">
        <v>1</v>
      </c>
      <c r="AT103" s="117">
        <v>0</v>
      </c>
      <c r="AU103" s="117">
        <v>0</v>
      </c>
      <c r="AV103" s="117">
        <v>0</v>
      </c>
      <c r="AW103" s="117">
        <v>0</v>
      </c>
      <c r="AX103" s="117">
        <v>0</v>
      </c>
      <c r="AY103" s="117">
        <v>0</v>
      </c>
      <c r="AZ103" s="117">
        <v>0</v>
      </c>
      <c r="BA103" s="117">
        <v>1</v>
      </c>
      <c r="BB103" s="117">
        <v>0</v>
      </c>
      <c r="BC103" s="117">
        <v>1</v>
      </c>
      <c r="BD103" s="117">
        <v>3</v>
      </c>
      <c r="BE103" s="117">
        <v>0</v>
      </c>
      <c r="BF103" s="117">
        <v>0</v>
      </c>
      <c r="BG103" s="117">
        <v>0</v>
      </c>
      <c r="BH103" s="117">
        <v>0</v>
      </c>
    </row>
    <row r="104" spans="1:60" x14ac:dyDescent="0.2">
      <c r="A104" s="117" t="s">
        <v>486</v>
      </c>
      <c r="B104" s="117" t="s">
        <v>362</v>
      </c>
      <c r="C104" s="117" t="s">
        <v>376</v>
      </c>
      <c r="D104" s="117" t="s">
        <v>377</v>
      </c>
      <c r="E104" s="117" t="s">
        <v>378</v>
      </c>
      <c r="F104" s="117" t="s">
        <v>379</v>
      </c>
      <c r="G104" s="117" t="s">
        <v>380</v>
      </c>
      <c r="H104" s="117">
        <v>18</v>
      </c>
      <c r="I104" s="117">
        <v>16</v>
      </c>
      <c r="J104" s="117">
        <v>2</v>
      </c>
      <c r="K104" s="117">
        <v>15</v>
      </c>
      <c r="L104" s="117">
        <v>0</v>
      </c>
      <c r="M104" s="117">
        <v>0</v>
      </c>
      <c r="N104" s="117">
        <v>18</v>
      </c>
      <c r="O104" s="117">
        <v>6</v>
      </c>
      <c r="P104" s="117">
        <v>15</v>
      </c>
      <c r="Q104" s="117">
        <v>16</v>
      </c>
      <c r="R104" s="117">
        <v>3</v>
      </c>
      <c r="S104" s="117">
        <v>18</v>
      </c>
      <c r="T104" s="117">
        <v>1</v>
      </c>
      <c r="U104" s="117">
        <v>0</v>
      </c>
      <c r="V104" s="117">
        <v>4</v>
      </c>
      <c r="W104" s="117">
        <v>7</v>
      </c>
      <c r="X104" s="117">
        <v>0</v>
      </c>
      <c r="Y104" s="117">
        <v>0</v>
      </c>
      <c r="Z104" s="117">
        <v>0</v>
      </c>
      <c r="AA104" s="117">
        <v>0</v>
      </c>
      <c r="AB104" s="117">
        <v>5</v>
      </c>
      <c r="AC104" s="117">
        <v>0</v>
      </c>
      <c r="AD104" s="117">
        <v>2</v>
      </c>
      <c r="AE104" s="117">
        <v>0</v>
      </c>
      <c r="AF104" s="117">
        <v>0</v>
      </c>
      <c r="AG104" s="117">
        <v>4</v>
      </c>
      <c r="AH104" s="117">
        <v>2</v>
      </c>
      <c r="AI104" s="117">
        <v>0</v>
      </c>
      <c r="AJ104" s="117">
        <v>0</v>
      </c>
      <c r="AK104" s="117">
        <v>0</v>
      </c>
      <c r="AL104" s="117">
        <v>0</v>
      </c>
      <c r="AM104" s="117">
        <v>0</v>
      </c>
      <c r="AN104" s="117">
        <v>0</v>
      </c>
      <c r="AO104" s="117">
        <v>1</v>
      </c>
      <c r="AP104" s="117">
        <v>0</v>
      </c>
      <c r="AQ104" s="117">
        <v>0</v>
      </c>
      <c r="AR104" s="117">
        <v>0</v>
      </c>
      <c r="AS104" s="117">
        <v>0</v>
      </c>
      <c r="AT104" s="117">
        <v>0</v>
      </c>
      <c r="AU104" s="117">
        <v>0</v>
      </c>
      <c r="AV104" s="117">
        <v>0</v>
      </c>
      <c r="AW104" s="117">
        <v>0</v>
      </c>
      <c r="AX104" s="117">
        <v>0</v>
      </c>
      <c r="AY104" s="117">
        <v>0</v>
      </c>
      <c r="AZ104" s="117">
        <v>0</v>
      </c>
      <c r="BA104" s="117">
        <v>7</v>
      </c>
      <c r="BB104" s="117">
        <v>11</v>
      </c>
      <c r="BC104" s="117">
        <v>3</v>
      </c>
      <c r="BD104" s="117">
        <v>15</v>
      </c>
      <c r="BE104" s="117">
        <v>0</v>
      </c>
      <c r="BF104" s="117">
        <v>0</v>
      </c>
      <c r="BG104" s="117">
        <v>0</v>
      </c>
      <c r="BH104" s="117">
        <v>0</v>
      </c>
    </row>
    <row r="105" spans="1:60" x14ac:dyDescent="0.2">
      <c r="A105" s="117" t="s">
        <v>487</v>
      </c>
      <c r="B105" s="117" t="s">
        <v>362</v>
      </c>
      <c r="C105" s="117" t="s">
        <v>376</v>
      </c>
      <c r="D105" s="117" t="s">
        <v>377</v>
      </c>
      <c r="E105" s="117" t="s">
        <v>378</v>
      </c>
      <c r="F105" s="117" t="s">
        <v>379</v>
      </c>
      <c r="G105" s="117" t="s">
        <v>380</v>
      </c>
      <c r="H105" s="117">
        <v>1</v>
      </c>
      <c r="I105" s="117">
        <v>0</v>
      </c>
      <c r="J105" s="117">
        <v>0</v>
      </c>
      <c r="K105" s="117">
        <v>1</v>
      </c>
      <c r="L105" s="117">
        <v>1</v>
      </c>
      <c r="M105" s="117">
        <v>0</v>
      </c>
      <c r="N105" s="117">
        <v>1</v>
      </c>
      <c r="O105" s="117">
        <v>2</v>
      </c>
      <c r="P105" s="117">
        <v>0</v>
      </c>
      <c r="Q105" s="117">
        <v>0</v>
      </c>
      <c r="R105" s="117">
        <v>1</v>
      </c>
      <c r="S105" s="117">
        <v>0</v>
      </c>
      <c r="T105" s="117">
        <v>0</v>
      </c>
      <c r="U105" s="117">
        <v>0</v>
      </c>
      <c r="V105" s="117">
        <v>0</v>
      </c>
      <c r="W105" s="117">
        <v>0</v>
      </c>
      <c r="X105" s="117">
        <v>2</v>
      </c>
      <c r="Y105" s="117">
        <v>0</v>
      </c>
      <c r="Z105" s="117">
        <v>2</v>
      </c>
      <c r="AA105" s="117">
        <v>2</v>
      </c>
      <c r="AB105" s="117">
        <v>3</v>
      </c>
      <c r="AC105" s="117">
        <v>1</v>
      </c>
      <c r="AD105" s="117">
        <v>1</v>
      </c>
      <c r="AE105" s="117">
        <v>0</v>
      </c>
      <c r="AF105" s="117">
        <v>0</v>
      </c>
      <c r="AG105" s="117">
        <v>0</v>
      </c>
      <c r="AH105" s="117">
        <v>0</v>
      </c>
      <c r="AI105" s="117">
        <v>0</v>
      </c>
      <c r="AJ105" s="117">
        <v>0</v>
      </c>
      <c r="AK105" s="117">
        <v>0</v>
      </c>
      <c r="AL105" s="117">
        <v>0</v>
      </c>
      <c r="AM105" s="117">
        <v>0</v>
      </c>
      <c r="AN105" s="117">
        <v>0</v>
      </c>
      <c r="AO105" s="117">
        <v>109</v>
      </c>
      <c r="AP105" s="117">
        <v>0</v>
      </c>
      <c r="AQ105" s="117">
        <v>0</v>
      </c>
      <c r="AR105" s="117">
        <v>0</v>
      </c>
      <c r="AS105" s="117">
        <v>11</v>
      </c>
      <c r="AT105" s="117">
        <v>0</v>
      </c>
      <c r="AU105" s="117">
        <v>0</v>
      </c>
      <c r="AV105" s="117">
        <v>0</v>
      </c>
      <c r="AW105" s="117">
        <v>0</v>
      </c>
      <c r="AX105" s="117">
        <v>0</v>
      </c>
      <c r="AY105" s="117">
        <v>0</v>
      </c>
      <c r="AZ105" s="117">
        <v>0</v>
      </c>
      <c r="BA105" s="117">
        <v>0</v>
      </c>
      <c r="BB105" s="117">
        <v>3</v>
      </c>
      <c r="BC105" s="117">
        <v>1</v>
      </c>
      <c r="BD105" s="117">
        <v>16</v>
      </c>
      <c r="BE105" s="117">
        <v>0</v>
      </c>
      <c r="BF105" s="117">
        <v>0</v>
      </c>
      <c r="BG105" s="117">
        <v>1</v>
      </c>
      <c r="BH105" s="117">
        <v>0</v>
      </c>
    </row>
    <row r="106" spans="1:60" x14ac:dyDescent="0.2">
      <c r="A106" s="117" t="s">
        <v>488</v>
      </c>
      <c r="B106" s="117" t="s">
        <v>362</v>
      </c>
      <c r="C106" s="117" t="s">
        <v>363</v>
      </c>
      <c r="D106" s="117" t="s">
        <v>369</v>
      </c>
      <c r="E106" s="117" t="s">
        <v>370</v>
      </c>
      <c r="F106" s="117" t="s">
        <v>371</v>
      </c>
      <c r="G106" s="117" t="s">
        <v>400</v>
      </c>
      <c r="H106" s="117">
        <v>0</v>
      </c>
      <c r="I106" s="117">
        <v>0</v>
      </c>
      <c r="J106" s="117">
        <v>0</v>
      </c>
      <c r="K106" s="117">
        <v>0</v>
      </c>
      <c r="L106" s="117">
        <v>0</v>
      </c>
      <c r="M106" s="117">
        <v>0</v>
      </c>
      <c r="N106" s="117">
        <v>0</v>
      </c>
      <c r="O106" s="117">
        <v>0</v>
      </c>
      <c r="P106" s="117">
        <v>0</v>
      </c>
      <c r="Q106" s="117">
        <v>0</v>
      </c>
      <c r="R106" s="117">
        <v>0</v>
      </c>
      <c r="S106" s="117">
        <v>0</v>
      </c>
      <c r="T106" s="117">
        <v>0</v>
      </c>
      <c r="U106" s="117">
        <v>0</v>
      </c>
      <c r="V106" s="117">
        <v>0</v>
      </c>
      <c r="W106" s="117">
        <v>0</v>
      </c>
      <c r="X106" s="117">
        <v>0</v>
      </c>
      <c r="Y106" s="117">
        <v>0</v>
      </c>
      <c r="Z106" s="117">
        <v>0</v>
      </c>
      <c r="AA106" s="117">
        <v>0</v>
      </c>
      <c r="AB106" s="117">
        <v>0</v>
      </c>
      <c r="AC106" s="117">
        <v>0</v>
      </c>
      <c r="AD106" s="117">
        <v>0</v>
      </c>
      <c r="AE106" s="117">
        <v>0</v>
      </c>
      <c r="AF106" s="117">
        <v>0</v>
      </c>
      <c r="AG106" s="117">
        <v>0</v>
      </c>
      <c r="AH106" s="117">
        <v>0</v>
      </c>
      <c r="AI106" s="117">
        <v>0</v>
      </c>
      <c r="AJ106" s="117">
        <v>0</v>
      </c>
      <c r="AK106" s="117">
        <v>0</v>
      </c>
      <c r="AL106" s="117">
        <v>0</v>
      </c>
      <c r="AM106" s="117">
        <v>0</v>
      </c>
      <c r="AN106" s="117">
        <v>0</v>
      </c>
      <c r="AO106" s="117">
        <v>0</v>
      </c>
      <c r="AP106" s="117">
        <v>0</v>
      </c>
      <c r="AQ106" s="117">
        <v>0</v>
      </c>
      <c r="AR106" s="117">
        <v>0</v>
      </c>
      <c r="AS106" s="117">
        <v>0</v>
      </c>
      <c r="AT106" s="117">
        <v>0</v>
      </c>
      <c r="AU106" s="117">
        <v>0</v>
      </c>
      <c r="AV106" s="117">
        <v>0</v>
      </c>
      <c r="AW106" s="117">
        <v>0</v>
      </c>
      <c r="AX106" s="117">
        <v>0</v>
      </c>
      <c r="AY106" s="117">
        <v>0</v>
      </c>
      <c r="AZ106" s="117">
        <v>7</v>
      </c>
      <c r="BA106" s="117">
        <v>0</v>
      </c>
      <c r="BB106" s="117">
        <v>0</v>
      </c>
      <c r="BC106" s="117">
        <v>0</v>
      </c>
      <c r="BD106" s="117">
        <v>0</v>
      </c>
      <c r="BE106" s="117">
        <v>0</v>
      </c>
      <c r="BF106" s="117">
        <v>0</v>
      </c>
      <c r="BG106" s="117">
        <v>0</v>
      </c>
      <c r="BH106" s="117">
        <v>0</v>
      </c>
    </row>
    <row r="107" spans="1:60" x14ac:dyDescent="0.2">
      <c r="A107" s="117" t="s">
        <v>489</v>
      </c>
      <c r="B107" s="117" t="s">
        <v>362</v>
      </c>
      <c r="C107" s="117" t="s">
        <v>363</v>
      </c>
      <c r="D107" s="117" t="s">
        <v>369</v>
      </c>
      <c r="E107" s="117" t="s">
        <v>370</v>
      </c>
      <c r="F107" s="117" t="s">
        <v>371</v>
      </c>
      <c r="G107" s="117" t="s">
        <v>372</v>
      </c>
      <c r="H107" s="117">
        <v>0</v>
      </c>
      <c r="I107" s="117">
        <v>0</v>
      </c>
      <c r="J107" s="117">
        <v>0</v>
      </c>
      <c r="K107" s="117">
        <v>0</v>
      </c>
      <c r="L107" s="117">
        <v>0</v>
      </c>
      <c r="M107" s="117">
        <v>0</v>
      </c>
      <c r="N107" s="117">
        <v>0</v>
      </c>
      <c r="O107" s="117">
        <v>0</v>
      </c>
      <c r="P107" s="117">
        <v>0</v>
      </c>
      <c r="Q107" s="117">
        <v>0</v>
      </c>
      <c r="R107" s="117">
        <v>0</v>
      </c>
      <c r="S107" s="117">
        <v>0</v>
      </c>
      <c r="T107" s="117">
        <v>0</v>
      </c>
      <c r="U107" s="117">
        <v>0</v>
      </c>
      <c r="V107" s="117">
        <v>0</v>
      </c>
      <c r="W107" s="117">
        <v>0</v>
      </c>
      <c r="X107" s="117">
        <v>0</v>
      </c>
      <c r="Y107" s="117">
        <v>0</v>
      </c>
      <c r="Z107" s="117">
        <v>6</v>
      </c>
      <c r="AA107" s="117">
        <v>0</v>
      </c>
      <c r="AB107" s="117">
        <v>0</v>
      </c>
      <c r="AC107" s="117">
        <v>0</v>
      </c>
      <c r="AD107" s="117">
        <v>0</v>
      </c>
      <c r="AE107" s="117">
        <v>0</v>
      </c>
      <c r="AF107" s="117">
        <v>0</v>
      </c>
      <c r="AG107" s="117">
        <v>0</v>
      </c>
      <c r="AH107" s="117">
        <v>0</v>
      </c>
      <c r="AI107" s="117">
        <v>0</v>
      </c>
      <c r="AJ107" s="117">
        <v>0</v>
      </c>
      <c r="AK107" s="117">
        <v>0</v>
      </c>
      <c r="AL107" s="117">
        <v>0</v>
      </c>
      <c r="AM107" s="117">
        <v>0</v>
      </c>
      <c r="AN107" s="117">
        <v>0</v>
      </c>
      <c r="AO107" s="117">
        <v>0</v>
      </c>
      <c r="AP107" s="117">
        <v>0</v>
      </c>
      <c r="AQ107" s="117">
        <v>0</v>
      </c>
      <c r="AR107" s="117">
        <v>0</v>
      </c>
      <c r="AS107" s="117">
        <v>0</v>
      </c>
      <c r="AT107" s="117">
        <v>0</v>
      </c>
      <c r="AU107" s="117">
        <v>0</v>
      </c>
      <c r="AV107" s="117">
        <v>0</v>
      </c>
      <c r="AW107" s="117">
        <v>1</v>
      </c>
      <c r="AX107" s="117">
        <v>0</v>
      </c>
      <c r="AY107" s="117">
        <v>0</v>
      </c>
      <c r="AZ107" s="117">
        <v>0</v>
      </c>
      <c r="BA107" s="117">
        <v>0</v>
      </c>
      <c r="BB107" s="117">
        <v>0</v>
      </c>
      <c r="BC107" s="117">
        <v>0</v>
      </c>
      <c r="BD107" s="117">
        <v>0</v>
      </c>
      <c r="BE107" s="117">
        <v>0</v>
      </c>
      <c r="BF107" s="117">
        <v>0</v>
      </c>
      <c r="BG107" s="117">
        <v>0</v>
      </c>
      <c r="BH107" s="117">
        <v>2</v>
      </c>
    </row>
    <row r="108" spans="1:60" x14ac:dyDescent="0.2">
      <c r="A108" s="117" t="s">
        <v>490</v>
      </c>
      <c r="B108" s="117" t="s">
        <v>362</v>
      </c>
      <c r="C108" s="117" t="s">
        <v>376</v>
      </c>
      <c r="D108" s="117" t="s">
        <v>377</v>
      </c>
      <c r="E108" s="117" t="s">
        <v>378</v>
      </c>
      <c r="F108" s="117" t="s">
        <v>379</v>
      </c>
      <c r="G108" s="117" t="s">
        <v>380</v>
      </c>
      <c r="H108" s="117">
        <v>0</v>
      </c>
      <c r="I108" s="117">
        <v>0</v>
      </c>
      <c r="J108" s="117">
        <v>2</v>
      </c>
      <c r="K108" s="117">
        <v>1</v>
      </c>
      <c r="L108" s="117">
        <v>0</v>
      </c>
      <c r="M108" s="117">
        <v>0</v>
      </c>
      <c r="N108" s="117">
        <v>18</v>
      </c>
      <c r="O108" s="117">
        <v>0</v>
      </c>
      <c r="P108" s="117">
        <v>3</v>
      </c>
      <c r="Q108" s="117">
        <v>0</v>
      </c>
      <c r="R108" s="117">
        <v>0</v>
      </c>
      <c r="S108" s="117">
        <v>0</v>
      </c>
      <c r="T108" s="117">
        <v>0</v>
      </c>
      <c r="U108" s="117">
        <v>0</v>
      </c>
      <c r="V108" s="117">
        <v>0</v>
      </c>
      <c r="W108" s="117">
        <v>0</v>
      </c>
      <c r="X108" s="117">
        <v>0</v>
      </c>
      <c r="Y108" s="117">
        <v>0</v>
      </c>
      <c r="Z108" s="117">
        <v>0</v>
      </c>
      <c r="AA108" s="117">
        <v>0</v>
      </c>
      <c r="AB108" s="117">
        <v>3</v>
      </c>
      <c r="AC108" s="117">
        <v>6</v>
      </c>
      <c r="AD108" s="117">
        <v>3</v>
      </c>
      <c r="AE108" s="117">
        <v>1</v>
      </c>
      <c r="AF108" s="117">
        <v>0</v>
      </c>
      <c r="AG108" s="117">
        <v>2</v>
      </c>
      <c r="AH108" s="117">
        <v>0</v>
      </c>
      <c r="AI108" s="117">
        <v>0</v>
      </c>
      <c r="AJ108" s="117">
        <v>0</v>
      </c>
      <c r="AK108" s="117">
        <v>0</v>
      </c>
      <c r="AL108" s="117">
        <v>0</v>
      </c>
      <c r="AM108" s="117">
        <v>0</v>
      </c>
      <c r="AN108" s="117">
        <v>0</v>
      </c>
      <c r="AO108" s="117">
        <v>14</v>
      </c>
      <c r="AP108" s="117">
        <v>0</v>
      </c>
      <c r="AQ108" s="117">
        <v>0</v>
      </c>
      <c r="AR108" s="117">
        <v>0</v>
      </c>
      <c r="AS108" s="117">
        <v>4</v>
      </c>
      <c r="AT108" s="117">
        <v>0</v>
      </c>
      <c r="AU108" s="117">
        <v>0</v>
      </c>
      <c r="AV108" s="117">
        <v>0</v>
      </c>
      <c r="AW108" s="117">
        <v>0</v>
      </c>
      <c r="AX108" s="117">
        <v>0</v>
      </c>
      <c r="AY108" s="117">
        <v>0</v>
      </c>
      <c r="AZ108" s="117">
        <v>0</v>
      </c>
      <c r="BA108" s="117">
        <v>31</v>
      </c>
      <c r="BB108" s="117">
        <v>14</v>
      </c>
      <c r="BC108" s="117">
        <v>14</v>
      </c>
      <c r="BD108" s="117">
        <v>9</v>
      </c>
      <c r="BE108" s="117">
        <v>0</v>
      </c>
      <c r="BF108" s="117">
        <v>0</v>
      </c>
      <c r="BG108" s="117">
        <v>0</v>
      </c>
      <c r="BH108" s="117">
        <v>0</v>
      </c>
    </row>
    <row r="109" spans="1:60" x14ac:dyDescent="0.2">
      <c r="A109" s="117" t="s">
        <v>491</v>
      </c>
      <c r="B109" s="117" t="s">
        <v>362</v>
      </c>
      <c r="C109" s="117" t="s">
        <v>376</v>
      </c>
      <c r="D109" s="117" t="s">
        <v>377</v>
      </c>
      <c r="E109" s="117" t="s">
        <v>378</v>
      </c>
      <c r="F109" s="117" t="s">
        <v>379</v>
      </c>
      <c r="G109" s="117" t="s">
        <v>380</v>
      </c>
      <c r="H109" s="117">
        <v>8</v>
      </c>
      <c r="I109" s="117">
        <v>15</v>
      </c>
      <c r="J109" s="117">
        <v>9</v>
      </c>
      <c r="K109" s="117">
        <v>5</v>
      </c>
      <c r="L109" s="117">
        <v>0</v>
      </c>
      <c r="M109" s="117">
        <v>0</v>
      </c>
      <c r="N109" s="117">
        <v>19</v>
      </c>
      <c r="O109" s="117">
        <v>31</v>
      </c>
      <c r="P109" s="117">
        <v>0</v>
      </c>
      <c r="Q109" s="117">
        <v>4</v>
      </c>
      <c r="R109" s="117">
        <v>0</v>
      </c>
      <c r="S109" s="117">
        <v>7</v>
      </c>
      <c r="T109" s="117">
        <v>1</v>
      </c>
      <c r="U109" s="117">
        <v>0</v>
      </c>
      <c r="V109" s="117">
        <v>0</v>
      </c>
      <c r="W109" s="117">
        <v>1</v>
      </c>
      <c r="X109" s="117">
        <v>0</v>
      </c>
      <c r="Y109" s="117">
        <v>0</v>
      </c>
      <c r="Z109" s="117">
        <v>0</v>
      </c>
      <c r="AA109" s="117">
        <v>0</v>
      </c>
      <c r="AB109" s="117">
        <v>0</v>
      </c>
      <c r="AC109" s="117">
        <v>1</v>
      </c>
      <c r="AD109" s="117">
        <v>6</v>
      </c>
      <c r="AE109" s="117">
        <v>0</v>
      </c>
      <c r="AF109" s="117">
        <v>3</v>
      </c>
      <c r="AG109" s="117">
        <v>0</v>
      </c>
      <c r="AH109" s="117">
        <v>0</v>
      </c>
      <c r="AI109" s="117">
        <v>0</v>
      </c>
      <c r="AJ109" s="117">
        <v>0</v>
      </c>
      <c r="AK109" s="117">
        <v>0</v>
      </c>
      <c r="AL109" s="117">
        <v>0</v>
      </c>
      <c r="AM109" s="117">
        <v>0</v>
      </c>
      <c r="AN109" s="117">
        <v>0</v>
      </c>
      <c r="AO109" s="117">
        <v>0</v>
      </c>
      <c r="AP109" s="117">
        <v>0</v>
      </c>
      <c r="AQ109" s="117">
        <v>0</v>
      </c>
      <c r="AR109" s="117">
        <v>0</v>
      </c>
      <c r="AS109" s="117">
        <v>0</v>
      </c>
      <c r="AT109" s="117">
        <v>0</v>
      </c>
      <c r="AU109" s="117">
        <v>0</v>
      </c>
      <c r="AV109" s="117">
        <v>0</v>
      </c>
      <c r="AW109" s="117">
        <v>0</v>
      </c>
      <c r="AX109" s="117">
        <v>0</v>
      </c>
      <c r="AY109" s="117">
        <v>0</v>
      </c>
      <c r="AZ109" s="117">
        <v>0</v>
      </c>
      <c r="BA109" s="117">
        <v>2</v>
      </c>
      <c r="BB109" s="117">
        <v>11</v>
      </c>
      <c r="BC109" s="117">
        <v>1</v>
      </c>
      <c r="BD109" s="117">
        <v>14</v>
      </c>
      <c r="BE109" s="117">
        <v>0</v>
      </c>
      <c r="BF109" s="117">
        <v>0</v>
      </c>
      <c r="BG109" s="117">
        <v>0</v>
      </c>
      <c r="BH109" s="117">
        <v>0</v>
      </c>
    </row>
    <row r="110" spans="1:60" x14ac:dyDescent="0.2">
      <c r="A110" s="117" t="s">
        <v>492</v>
      </c>
      <c r="B110" s="117" t="s">
        <v>362</v>
      </c>
      <c r="C110" s="117" t="s">
        <v>363</v>
      </c>
      <c r="D110" s="117" t="s">
        <v>369</v>
      </c>
      <c r="E110" s="117" t="s">
        <v>370</v>
      </c>
      <c r="F110" s="117" t="s">
        <v>371</v>
      </c>
      <c r="G110" s="117" t="s">
        <v>372</v>
      </c>
      <c r="H110" s="117">
        <v>0</v>
      </c>
      <c r="I110" s="117">
        <v>0</v>
      </c>
      <c r="J110" s="117">
        <v>0</v>
      </c>
      <c r="K110" s="117">
        <v>0</v>
      </c>
      <c r="L110" s="117">
        <v>0</v>
      </c>
      <c r="M110" s="117">
        <v>0</v>
      </c>
      <c r="N110" s="117">
        <v>0</v>
      </c>
      <c r="O110" s="117">
        <v>0</v>
      </c>
      <c r="P110" s="117">
        <v>0</v>
      </c>
      <c r="Q110" s="117">
        <v>0</v>
      </c>
      <c r="R110" s="117">
        <v>0</v>
      </c>
      <c r="S110" s="117">
        <v>0</v>
      </c>
      <c r="T110" s="117">
        <v>0</v>
      </c>
      <c r="U110" s="117">
        <v>0</v>
      </c>
      <c r="V110" s="117">
        <v>0</v>
      </c>
      <c r="W110" s="117">
        <v>0</v>
      </c>
      <c r="X110" s="117">
        <v>0</v>
      </c>
      <c r="Y110" s="117">
        <v>0</v>
      </c>
      <c r="Z110" s="117">
        <v>0</v>
      </c>
      <c r="AA110" s="117">
        <v>0</v>
      </c>
      <c r="AB110" s="117">
        <v>0</v>
      </c>
      <c r="AC110" s="117">
        <v>0</v>
      </c>
      <c r="AD110" s="117">
        <v>0</v>
      </c>
      <c r="AE110" s="117">
        <v>0</v>
      </c>
      <c r="AF110" s="117">
        <v>0</v>
      </c>
      <c r="AG110" s="117">
        <v>0</v>
      </c>
      <c r="AH110" s="117">
        <v>0</v>
      </c>
      <c r="AI110" s="117">
        <v>0</v>
      </c>
      <c r="AJ110" s="117">
        <v>0</v>
      </c>
      <c r="AK110" s="117">
        <v>5</v>
      </c>
      <c r="AL110" s="117">
        <v>2</v>
      </c>
      <c r="AM110" s="117">
        <v>0</v>
      </c>
      <c r="AN110" s="117">
        <v>0</v>
      </c>
      <c r="AO110" s="117">
        <v>0</v>
      </c>
      <c r="AP110" s="117">
        <v>0</v>
      </c>
      <c r="AQ110" s="117">
        <v>0</v>
      </c>
      <c r="AR110" s="117">
        <v>0</v>
      </c>
      <c r="AS110" s="117">
        <v>0</v>
      </c>
      <c r="AT110" s="117">
        <v>0</v>
      </c>
      <c r="AU110" s="117">
        <v>0</v>
      </c>
      <c r="AV110" s="117">
        <v>0</v>
      </c>
      <c r="AW110" s="117">
        <v>0</v>
      </c>
      <c r="AX110" s="117">
        <v>0</v>
      </c>
      <c r="AY110" s="117">
        <v>0</v>
      </c>
      <c r="AZ110" s="117">
        <v>0</v>
      </c>
      <c r="BA110" s="117">
        <v>0</v>
      </c>
      <c r="BB110" s="117">
        <v>0</v>
      </c>
      <c r="BC110" s="117">
        <v>0</v>
      </c>
      <c r="BD110" s="117">
        <v>0</v>
      </c>
      <c r="BE110" s="117">
        <v>0</v>
      </c>
      <c r="BF110" s="117">
        <v>0</v>
      </c>
      <c r="BG110" s="117">
        <v>0</v>
      </c>
      <c r="BH110" s="117">
        <v>1</v>
      </c>
    </row>
    <row r="111" spans="1:60" x14ac:dyDescent="0.2">
      <c r="A111" s="117" t="s">
        <v>493</v>
      </c>
      <c r="B111" s="117" t="s">
        <v>362</v>
      </c>
      <c r="C111" s="117" t="s">
        <v>363</v>
      </c>
      <c r="D111" s="117" t="s">
        <v>369</v>
      </c>
      <c r="E111" s="117" t="s">
        <v>370</v>
      </c>
      <c r="F111" s="117" t="s">
        <v>371</v>
      </c>
      <c r="G111" s="117" t="s">
        <v>400</v>
      </c>
      <c r="H111" s="117">
        <v>0</v>
      </c>
      <c r="I111" s="117">
        <v>0</v>
      </c>
      <c r="J111" s="117">
        <v>0</v>
      </c>
      <c r="K111" s="117">
        <v>0</v>
      </c>
      <c r="L111" s="117">
        <v>0</v>
      </c>
      <c r="M111" s="117">
        <v>0</v>
      </c>
      <c r="N111" s="117">
        <v>0</v>
      </c>
      <c r="O111" s="117">
        <v>0</v>
      </c>
      <c r="P111" s="117">
        <v>0</v>
      </c>
      <c r="Q111" s="117">
        <v>0</v>
      </c>
      <c r="R111" s="117">
        <v>0</v>
      </c>
      <c r="S111" s="117">
        <v>0</v>
      </c>
      <c r="T111" s="117">
        <v>0</v>
      </c>
      <c r="U111" s="117">
        <v>0</v>
      </c>
      <c r="V111" s="117">
        <v>0</v>
      </c>
      <c r="W111" s="117">
        <v>0</v>
      </c>
      <c r="X111" s="117">
        <v>0</v>
      </c>
      <c r="Y111" s="117">
        <v>0</v>
      </c>
      <c r="Z111" s="117">
        <v>0</v>
      </c>
      <c r="AA111" s="117">
        <v>0</v>
      </c>
      <c r="AB111" s="117">
        <v>0</v>
      </c>
      <c r="AC111" s="117">
        <v>0</v>
      </c>
      <c r="AD111" s="117">
        <v>0</v>
      </c>
      <c r="AE111" s="117">
        <v>0</v>
      </c>
      <c r="AF111" s="117">
        <v>0</v>
      </c>
      <c r="AG111" s="117">
        <v>0</v>
      </c>
      <c r="AH111" s="117">
        <v>0</v>
      </c>
      <c r="AI111" s="117">
        <v>0</v>
      </c>
      <c r="AJ111" s="117">
        <v>0</v>
      </c>
      <c r="AK111" s="117">
        <v>2</v>
      </c>
      <c r="AL111" s="117">
        <v>0</v>
      </c>
      <c r="AM111" s="117">
        <v>0</v>
      </c>
      <c r="AN111" s="117">
        <v>0</v>
      </c>
      <c r="AO111" s="117">
        <v>0</v>
      </c>
      <c r="AP111" s="117">
        <v>0</v>
      </c>
      <c r="AQ111" s="117">
        <v>0</v>
      </c>
      <c r="AR111" s="117">
        <v>0</v>
      </c>
      <c r="AS111" s="117">
        <v>0</v>
      </c>
      <c r="AT111" s="117">
        <v>0</v>
      </c>
      <c r="AU111" s="117">
        <v>0</v>
      </c>
      <c r="AV111" s="117">
        <v>0</v>
      </c>
      <c r="AW111" s="117">
        <v>0</v>
      </c>
      <c r="AX111" s="117">
        <v>0</v>
      </c>
      <c r="AY111" s="117">
        <v>0</v>
      </c>
      <c r="AZ111" s="117">
        <v>2</v>
      </c>
      <c r="BA111" s="117">
        <v>0</v>
      </c>
      <c r="BB111" s="117">
        <v>0</v>
      </c>
      <c r="BC111" s="117">
        <v>0</v>
      </c>
      <c r="BD111" s="117">
        <v>0</v>
      </c>
      <c r="BE111" s="117">
        <v>0</v>
      </c>
      <c r="BF111" s="117">
        <v>0</v>
      </c>
      <c r="BG111" s="117">
        <v>0</v>
      </c>
      <c r="BH111" s="117">
        <v>1</v>
      </c>
    </row>
    <row r="112" spans="1:60" x14ac:dyDescent="0.2">
      <c r="A112" s="117" t="s">
        <v>494</v>
      </c>
      <c r="B112" s="117" t="s">
        <v>362</v>
      </c>
      <c r="C112" s="117" t="s">
        <v>376</v>
      </c>
      <c r="D112" s="117" t="s">
        <v>377</v>
      </c>
      <c r="E112" s="117" t="s">
        <v>378</v>
      </c>
      <c r="F112" s="117" t="s">
        <v>379</v>
      </c>
      <c r="G112" s="117" t="s">
        <v>380</v>
      </c>
      <c r="H112" s="117">
        <v>6</v>
      </c>
      <c r="I112" s="117">
        <v>0</v>
      </c>
      <c r="J112" s="117">
        <v>0</v>
      </c>
      <c r="K112" s="117">
        <v>1</v>
      </c>
      <c r="L112" s="117">
        <v>0</v>
      </c>
      <c r="M112" s="117">
        <v>0</v>
      </c>
      <c r="N112" s="117">
        <v>0</v>
      </c>
      <c r="O112" s="117">
        <v>0</v>
      </c>
      <c r="P112" s="117">
        <v>0</v>
      </c>
      <c r="Q112" s="117">
        <v>0</v>
      </c>
      <c r="R112" s="117">
        <v>6</v>
      </c>
      <c r="S112" s="117">
        <v>0</v>
      </c>
      <c r="T112" s="117">
        <v>0</v>
      </c>
      <c r="U112" s="117">
        <v>0</v>
      </c>
      <c r="V112" s="117">
        <v>3</v>
      </c>
      <c r="W112" s="117">
        <v>0</v>
      </c>
      <c r="X112" s="117">
        <v>0</v>
      </c>
      <c r="Y112" s="117">
        <v>4</v>
      </c>
      <c r="Z112" s="117">
        <v>0</v>
      </c>
      <c r="AA112" s="117">
        <v>7</v>
      </c>
      <c r="AB112" s="117">
        <v>10</v>
      </c>
      <c r="AC112" s="117">
        <v>4</v>
      </c>
      <c r="AD112" s="117">
        <v>0</v>
      </c>
      <c r="AE112" s="117">
        <v>0</v>
      </c>
      <c r="AF112" s="117">
        <v>0</v>
      </c>
      <c r="AG112" s="117">
        <v>12</v>
      </c>
      <c r="AH112" s="117">
        <v>11</v>
      </c>
      <c r="AI112" s="117">
        <v>0</v>
      </c>
      <c r="AJ112" s="117">
        <v>0</v>
      </c>
      <c r="AK112" s="117">
        <v>0</v>
      </c>
      <c r="AL112" s="117">
        <v>0</v>
      </c>
      <c r="AM112" s="117">
        <v>0</v>
      </c>
      <c r="AN112" s="117">
        <v>0</v>
      </c>
      <c r="AO112" s="117">
        <v>0</v>
      </c>
      <c r="AP112" s="117">
        <v>0</v>
      </c>
      <c r="AQ112" s="117">
        <v>0</v>
      </c>
      <c r="AR112" s="117">
        <v>0</v>
      </c>
      <c r="AS112" s="117">
        <v>0</v>
      </c>
      <c r="AT112" s="117">
        <v>0</v>
      </c>
      <c r="AU112" s="117">
        <v>0</v>
      </c>
      <c r="AV112" s="117">
        <v>0</v>
      </c>
      <c r="AW112" s="117">
        <v>0</v>
      </c>
      <c r="AX112" s="117">
        <v>0</v>
      </c>
      <c r="AY112" s="117">
        <v>0</v>
      </c>
      <c r="AZ112" s="117">
        <v>0</v>
      </c>
      <c r="BA112" s="117">
        <v>26</v>
      </c>
      <c r="BB112" s="117">
        <v>4</v>
      </c>
      <c r="BC112" s="117">
        <v>53</v>
      </c>
      <c r="BD112" s="117">
        <v>15</v>
      </c>
      <c r="BE112" s="117">
        <v>0</v>
      </c>
      <c r="BF112" s="117">
        <v>0</v>
      </c>
      <c r="BG112" s="117">
        <v>0</v>
      </c>
      <c r="BH112" s="117">
        <v>0</v>
      </c>
    </row>
    <row r="113" spans="1:60" x14ac:dyDescent="0.2">
      <c r="A113" s="117" t="s">
        <v>495</v>
      </c>
      <c r="B113" s="117" t="s">
        <v>362</v>
      </c>
      <c r="C113" s="117" t="s">
        <v>376</v>
      </c>
      <c r="D113" s="117" t="s">
        <v>377</v>
      </c>
      <c r="E113" s="117" t="s">
        <v>378</v>
      </c>
      <c r="F113" s="117" t="s">
        <v>379</v>
      </c>
      <c r="G113" s="117" t="s">
        <v>380</v>
      </c>
      <c r="H113" s="117">
        <v>7</v>
      </c>
      <c r="I113" s="117">
        <v>0</v>
      </c>
      <c r="J113" s="117">
        <v>1</v>
      </c>
      <c r="K113" s="117">
        <v>5</v>
      </c>
      <c r="L113" s="117">
        <v>0</v>
      </c>
      <c r="M113" s="117">
        <v>0</v>
      </c>
      <c r="N113" s="117">
        <v>0</v>
      </c>
      <c r="O113" s="117">
        <v>0</v>
      </c>
      <c r="P113" s="117">
        <v>68</v>
      </c>
      <c r="Q113" s="117">
        <v>0</v>
      </c>
      <c r="R113" s="117">
        <v>5</v>
      </c>
      <c r="S113" s="117">
        <v>0</v>
      </c>
      <c r="T113" s="117">
        <v>48</v>
      </c>
      <c r="U113" s="117">
        <v>1</v>
      </c>
      <c r="V113" s="117">
        <v>1</v>
      </c>
      <c r="W113" s="117">
        <v>0</v>
      </c>
      <c r="X113" s="117">
        <v>0</v>
      </c>
      <c r="Y113" s="117">
        <v>0</v>
      </c>
      <c r="Z113" s="117">
        <v>0</v>
      </c>
      <c r="AA113" s="117">
        <v>0</v>
      </c>
      <c r="AB113" s="117">
        <v>0</v>
      </c>
      <c r="AC113" s="117">
        <v>0</v>
      </c>
      <c r="AD113" s="117">
        <v>0</v>
      </c>
      <c r="AE113" s="117">
        <v>1</v>
      </c>
      <c r="AF113" s="117">
        <v>0</v>
      </c>
      <c r="AG113" s="117">
        <v>0</v>
      </c>
      <c r="AH113" s="117">
        <v>0</v>
      </c>
      <c r="AI113" s="117">
        <v>26</v>
      </c>
      <c r="AJ113" s="117">
        <v>0</v>
      </c>
      <c r="AK113" s="117">
        <v>0</v>
      </c>
      <c r="AL113" s="117">
        <v>0</v>
      </c>
      <c r="AM113" s="117">
        <v>0</v>
      </c>
      <c r="AN113" s="117">
        <v>0</v>
      </c>
      <c r="AO113" s="117">
        <v>0</v>
      </c>
      <c r="AP113" s="117">
        <v>0</v>
      </c>
      <c r="AQ113" s="117">
        <v>0</v>
      </c>
      <c r="AR113" s="117">
        <v>0</v>
      </c>
      <c r="AS113" s="117">
        <v>0</v>
      </c>
      <c r="AT113" s="117">
        <v>0</v>
      </c>
      <c r="AU113" s="117">
        <v>0</v>
      </c>
      <c r="AV113" s="117">
        <v>0</v>
      </c>
      <c r="AW113" s="117">
        <v>0</v>
      </c>
      <c r="AX113" s="117">
        <v>0</v>
      </c>
      <c r="AY113" s="117">
        <v>0</v>
      </c>
      <c r="AZ113" s="117">
        <v>0</v>
      </c>
      <c r="BA113" s="117">
        <v>3</v>
      </c>
      <c r="BB113" s="117">
        <v>0</v>
      </c>
      <c r="BC113" s="117">
        <v>0</v>
      </c>
      <c r="BD113" s="117">
        <v>0</v>
      </c>
      <c r="BE113" s="117">
        <v>0</v>
      </c>
      <c r="BF113" s="117">
        <v>0</v>
      </c>
      <c r="BG113" s="117">
        <v>0</v>
      </c>
      <c r="BH113" s="117">
        <v>0</v>
      </c>
    </row>
    <row r="114" spans="1:60" x14ac:dyDescent="0.2">
      <c r="A114" s="117" t="s">
        <v>496</v>
      </c>
      <c r="B114" s="117" t="s">
        <v>362</v>
      </c>
      <c r="C114" s="117" t="s">
        <v>363</v>
      </c>
      <c r="D114" s="117" t="s">
        <v>369</v>
      </c>
      <c r="E114" s="117" t="s">
        <v>370</v>
      </c>
      <c r="F114" s="117" t="s">
        <v>371</v>
      </c>
      <c r="G114" s="117" t="s">
        <v>497</v>
      </c>
      <c r="H114" s="117">
        <v>0</v>
      </c>
      <c r="I114" s="117">
        <v>0</v>
      </c>
      <c r="J114" s="117">
        <v>0</v>
      </c>
      <c r="K114" s="117">
        <v>0</v>
      </c>
      <c r="L114" s="117">
        <v>0</v>
      </c>
      <c r="M114" s="117">
        <v>0</v>
      </c>
      <c r="N114" s="117">
        <v>0</v>
      </c>
      <c r="O114" s="117">
        <v>0</v>
      </c>
      <c r="P114" s="117">
        <v>0</v>
      </c>
      <c r="Q114" s="117">
        <v>0</v>
      </c>
      <c r="R114" s="117">
        <v>0</v>
      </c>
      <c r="S114" s="117">
        <v>0</v>
      </c>
      <c r="T114" s="117">
        <v>0</v>
      </c>
      <c r="U114" s="117">
        <v>0</v>
      </c>
      <c r="V114" s="117">
        <v>0</v>
      </c>
      <c r="W114" s="117">
        <v>0</v>
      </c>
      <c r="X114" s="117">
        <v>0</v>
      </c>
      <c r="Y114" s="117">
        <v>0</v>
      </c>
      <c r="Z114" s="117">
        <v>0</v>
      </c>
      <c r="AA114" s="117">
        <v>0</v>
      </c>
      <c r="AB114" s="117">
        <v>0</v>
      </c>
      <c r="AC114" s="117">
        <v>0</v>
      </c>
      <c r="AD114" s="117">
        <v>0</v>
      </c>
      <c r="AE114" s="117">
        <v>0</v>
      </c>
      <c r="AF114" s="117">
        <v>0</v>
      </c>
      <c r="AG114" s="117">
        <v>0</v>
      </c>
      <c r="AH114" s="117">
        <v>0</v>
      </c>
      <c r="AI114" s="117">
        <v>0</v>
      </c>
      <c r="AJ114" s="117">
        <v>0</v>
      </c>
      <c r="AK114" s="117">
        <v>0</v>
      </c>
      <c r="AL114" s="117">
        <v>1</v>
      </c>
      <c r="AM114" s="117">
        <v>0</v>
      </c>
      <c r="AN114" s="117">
        <v>0</v>
      </c>
      <c r="AO114" s="117">
        <v>0</v>
      </c>
      <c r="AP114" s="117">
        <v>0</v>
      </c>
      <c r="AQ114" s="117">
        <v>0</v>
      </c>
      <c r="AR114" s="117">
        <v>0</v>
      </c>
      <c r="AS114" s="117">
        <v>0</v>
      </c>
      <c r="AT114" s="117">
        <v>0</v>
      </c>
      <c r="AU114" s="117">
        <v>0</v>
      </c>
      <c r="AV114" s="117">
        <v>0</v>
      </c>
      <c r="AW114" s="117">
        <v>0</v>
      </c>
      <c r="AX114" s="117">
        <v>0</v>
      </c>
      <c r="AY114" s="117">
        <v>0</v>
      </c>
      <c r="AZ114" s="117">
        <v>0</v>
      </c>
      <c r="BA114" s="117">
        <v>0</v>
      </c>
      <c r="BB114" s="117">
        <v>0</v>
      </c>
      <c r="BC114" s="117">
        <v>0</v>
      </c>
      <c r="BD114" s="117">
        <v>0</v>
      </c>
      <c r="BE114" s="117">
        <v>0</v>
      </c>
      <c r="BF114" s="117">
        <v>0</v>
      </c>
      <c r="BG114" s="117">
        <v>0</v>
      </c>
      <c r="BH114" s="117">
        <v>0</v>
      </c>
    </row>
    <row r="115" spans="1:60" x14ac:dyDescent="0.2">
      <c r="A115" s="117" t="s">
        <v>498</v>
      </c>
      <c r="B115" s="117" t="s">
        <v>362</v>
      </c>
      <c r="C115" s="117" t="s">
        <v>363</v>
      </c>
      <c r="D115" s="117" t="s">
        <v>369</v>
      </c>
      <c r="E115" s="117" t="s">
        <v>370</v>
      </c>
      <c r="F115" s="117" t="s">
        <v>371</v>
      </c>
      <c r="G115" s="117" t="s">
        <v>473</v>
      </c>
      <c r="H115" s="117">
        <v>0</v>
      </c>
      <c r="I115" s="117">
        <v>0</v>
      </c>
      <c r="J115" s="117">
        <v>0</v>
      </c>
      <c r="K115" s="117">
        <v>0</v>
      </c>
      <c r="L115" s="117">
        <v>0</v>
      </c>
      <c r="M115" s="117">
        <v>0</v>
      </c>
      <c r="N115" s="117">
        <v>0</v>
      </c>
      <c r="O115" s="117">
        <v>0</v>
      </c>
      <c r="P115" s="117">
        <v>0</v>
      </c>
      <c r="Q115" s="117">
        <v>0</v>
      </c>
      <c r="R115" s="117">
        <v>0</v>
      </c>
      <c r="S115" s="117">
        <v>0</v>
      </c>
      <c r="T115" s="117">
        <v>0</v>
      </c>
      <c r="U115" s="117">
        <v>0</v>
      </c>
      <c r="V115" s="117">
        <v>0</v>
      </c>
      <c r="W115" s="117">
        <v>0</v>
      </c>
      <c r="X115" s="117">
        <v>0</v>
      </c>
      <c r="Y115" s="117">
        <v>0</v>
      </c>
      <c r="Z115" s="117">
        <v>0</v>
      </c>
      <c r="AA115" s="117">
        <v>0</v>
      </c>
      <c r="AB115" s="117">
        <v>0</v>
      </c>
      <c r="AC115" s="117">
        <v>0</v>
      </c>
      <c r="AD115" s="117">
        <v>0</v>
      </c>
      <c r="AE115" s="117">
        <v>0</v>
      </c>
      <c r="AF115" s="117">
        <v>0</v>
      </c>
      <c r="AG115" s="117">
        <v>0</v>
      </c>
      <c r="AH115" s="117">
        <v>0</v>
      </c>
      <c r="AI115" s="117">
        <v>0</v>
      </c>
      <c r="AJ115" s="117">
        <v>0</v>
      </c>
      <c r="AK115" s="117">
        <v>0</v>
      </c>
      <c r="AL115" s="117">
        <v>0</v>
      </c>
      <c r="AM115" s="117">
        <v>0</v>
      </c>
      <c r="AN115" s="117">
        <v>2</v>
      </c>
      <c r="AO115" s="117">
        <v>0</v>
      </c>
      <c r="AP115" s="117">
        <v>0</v>
      </c>
      <c r="AQ115" s="117">
        <v>0</v>
      </c>
      <c r="AR115" s="117">
        <v>0</v>
      </c>
      <c r="AS115" s="117">
        <v>0</v>
      </c>
      <c r="AT115" s="117">
        <v>0</v>
      </c>
      <c r="AU115" s="117">
        <v>0</v>
      </c>
      <c r="AV115" s="117">
        <v>0</v>
      </c>
      <c r="AW115" s="117">
        <v>0</v>
      </c>
      <c r="AX115" s="117">
        <v>0</v>
      </c>
      <c r="AY115" s="117">
        <v>1</v>
      </c>
      <c r="AZ115" s="117">
        <v>0</v>
      </c>
      <c r="BA115" s="117">
        <v>0</v>
      </c>
      <c r="BB115" s="117">
        <v>0</v>
      </c>
      <c r="BC115" s="117">
        <v>0</v>
      </c>
      <c r="BD115" s="117">
        <v>0</v>
      </c>
      <c r="BE115" s="117">
        <v>0</v>
      </c>
      <c r="BF115" s="117">
        <v>0</v>
      </c>
      <c r="BG115" s="117">
        <v>0</v>
      </c>
      <c r="BH115" s="117">
        <v>0</v>
      </c>
    </row>
    <row r="116" spans="1:60" x14ac:dyDescent="0.2">
      <c r="A116" s="117" t="s">
        <v>499</v>
      </c>
      <c r="B116" s="117" t="s">
        <v>362</v>
      </c>
      <c r="C116" s="117" t="s">
        <v>363</v>
      </c>
      <c r="D116" s="117" t="s">
        <v>364</v>
      </c>
      <c r="E116" s="117" t="s">
        <v>365</v>
      </c>
      <c r="F116" s="117" t="s">
        <v>366</v>
      </c>
      <c r="G116" s="117" t="s">
        <v>500</v>
      </c>
      <c r="H116" s="117">
        <v>0</v>
      </c>
      <c r="I116" s="117">
        <v>0</v>
      </c>
      <c r="J116" s="117">
        <v>0</v>
      </c>
      <c r="K116" s="117">
        <v>0</v>
      </c>
      <c r="L116" s="117">
        <v>0</v>
      </c>
      <c r="M116" s="117">
        <v>0</v>
      </c>
      <c r="N116" s="117">
        <v>0</v>
      </c>
      <c r="O116" s="117">
        <v>0</v>
      </c>
      <c r="P116" s="117">
        <v>0</v>
      </c>
      <c r="Q116" s="117">
        <v>1</v>
      </c>
      <c r="R116" s="117">
        <v>0</v>
      </c>
      <c r="S116" s="117">
        <v>0</v>
      </c>
      <c r="T116" s="117">
        <v>0</v>
      </c>
      <c r="U116" s="117">
        <v>1</v>
      </c>
      <c r="V116" s="117">
        <v>1</v>
      </c>
      <c r="W116" s="117">
        <v>7</v>
      </c>
      <c r="X116" s="117">
        <v>0</v>
      </c>
      <c r="Y116" s="117">
        <v>0</v>
      </c>
      <c r="Z116" s="117">
        <v>0</v>
      </c>
      <c r="AA116" s="117">
        <v>0</v>
      </c>
      <c r="AB116" s="117">
        <v>1</v>
      </c>
      <c r="AC116" s="117">
        <v>3</v>
      </c>
      <c r="AD116" s="117">
        <v>3</v>
      </c>
      <c r="AE116" s="117">
        <v>13</v>
      </c>
      <c r="AF116" s="117">
        <v>6</v>
      </c>
      <c r="AG116" s="117">
        <v>15</v>
      </c>
      <c r="AH116" s="117">
        <v>81</v>
      </c>
      <c r="AI116" s="117">
        <v>9</v>
      </c>
      <c r="AJ116" s="117">
        <v>0</v>
      </c>
      <c r="AK116" s="117">
        <v>0</v>
      </c>
      <c r="AL116" s="117">
        <v>0</v>
      </c>
      <c r="AM116" s="117">
        <v>0</v>
      </c>
      <c r="AN116" s="117">
        <v>0</v>
      </c>
      <c r="AO116" s="117">
        <v>0</v>
      </c>
      <c r="AP116" s="117">
        <v>0</v>
      </c>
      <c r="AQ116" s="117">
        <v>0</v>
      </c>
      <c r="AR116" s="117">
        <v>0</v>
      </c>
      <c r="AS116" s="117">
        <v>0</v>
      </c>
      <c r="AT116" s="117">
        <v>0</v>
      </c>
      <c r="AU116" s="117">
        <v>0</v>
      </c>
      <c r="AV116" s="117">
        <v>0</v>
      </c>
      <c r="AW116" s="117">
        <v>0</v>
      </c>
      <c r="AX116" s="117">
        <v>0</v>
      </c>
      <c r="AY116" s="117">
        <v>0</v>
      </c>
      <c r="AZ116" s="117">
        <v>0</v>
      </c>
      <c r="BA116" s="117">
        <v>0</v>
      </c>
      <c r="BB116" s="117">
        <v>0</v>
      </c>
      <c r="BC116" s="117">
        <v>0</v>
      </c>
      <c r="BD116" s="117">
        <v>0</v>
      </c>
      <c r="BE116" s="117">
        <v>0</v>
      </c>
      <c r="BF116" s="117">
        <v>0</v>
      </c>
      <c r="BG116" s="117">
        <v>0</v>
      </c>
      <c r="BH116" s="117">
        <v>0</v>
      </c>
    </row>
    <row r="117" spans="1:60" x14ac:dyDescent="0.2">
      <c r="A117" s="117" t="s">
        <v>501</v>
      </c>
      <c r="B117" s="117" t="s">
        <v>362</v>
      </c>
      <c r="C117" s="117" t="s">
        <v>386</v>
      </c>
      <c r="D117" s="117" t="s">
        <v>387</v>
      </c>
      <c r="E117" s="117" t="s">
        <v>388</v>
      </c>
      <c r="F117" s="117" t="s">
        <v>389</v>
      </c>
      <c r="G117" s="117" t="s">
        <v>390</v>
      </c>
      <c r="H117" s="117">
        <v>0</v>
      </c>
      <c r="I117" s="117">
        <v>0</v>
      </c>
      <c r="J117" s="117">
        <v>0</v>
      </c>
      <c r="K117" s="117">
        <v>0</v>
      </c>
      <c r="L117" s="117">
        <v>0</v>
      </c>
      <c r="M117" s="117">
        <v>0</v>
      </c>
      <c r="N117" s="117">
        <v>0</v>
      </c>
      <c r="O117" s="117">
        <v>0</v>
      </c>
      <c r="P117" s="117">
        <v>0</v>
      </c>
      <c r="Q117" s="117">
        <v>0</v>
      </c>
      <c r="R117" s="117">
        <v>0</v>
      </c>
      <c r="S117" s="117">
        <v>0</v>
      </c>
      <c r="T117" s="117">
        <v>0</v>
      </c>
      <c r="U117" s="117">
        <v>0</v>
      </c>
      <c r="V117" s="117">
        <v>0</v>
      </c>
      <c r="W117" s="117">
        <v>0</v>
      </c>
      <c r="X117" s="117">
        <v>0</v>
      </c>
      <c r="Y117" s="117">
        <v>0</v>
      </c>
      <c r="Z117" s="117">
        <v>1</v>
      </c>
      <c r="AA117" s="117">
        <v>0</v>
      </c>
      <c r="AB117" s="117">
        <v>0</v>
      </c>
      <c r="AC117" s="117">
        <v>0</v>
      </c>
      <c r="AD117" s="117">
        <v>0</v>
      </c>
      <c r="AE117" s="117">
        <v>0</v>
      </c>
      <c r="AF117" s="117">
        <v>0</v>
      </c>
      <c r="AG117" s="117">
        <v>0</v>
      </c>
      <c r="AH117" s="117">
        <v>0</v>
      </c>
      <c r="AI117" s="117">
        <v>0</v>
      </c>
      <c r="AJ117" s="117">
        <v>0</v>
      </c>
      <c r="AK117" s="117">
        <v>7</v>
      </c>
      <c r="AL117" s="117">
        <v>0</v>
      </c>
      <c r="AM117" s="117">
        <v>0</v>
      </c>
      <c r="AN117" s="117">
        <v>0</v>
      </c>
      <c r="AO117" s="117">
        <v>0</v>
      </c>
      <c r="AP117" s="117">
        <v>0</v>
      </c>
      <c r="AQ117" s="117">
        <v>0</v>
      </c>
      <c r="AR117" s="117">
        <v>0</v>
      </c>
      <c r="AS117" s="117">
        <v>0</v>
      </c>
      <c r="AT117" s="117">
        <v>0</v>
      </c>
      <c r="AU117" s="117">
        <v>0</v>
      </c>
      <c r="AV117" s="117">
        <v>0</v>
      </c>
      <c r="AW117" s="117">
        <v>0</v>
      </c>
      <c r="AX117" s="117">
        <v>2</v>
      </c>
      <c r="AY117" s="117">
        <v>0</v>
      </c>
      <c r="AZ117" s="117">
        <v>20</v>
      </c>
      <c r="BA117" s="117">
        <v>0</v>
      </c>
      <c r="BB117" s="117">
        <v>0</v>
      </c>
      <c r="BC117" s="117">
        <v>0</v>
      </c>
      <c r="BD117" s="117">
        <v>0</v>
      </c>
      <c r="BE117" s="117">
        <v>0</v>
      </c>
      <c r="BF117" s="117">
        <v>1</v>
      </c>
      <c r="BG117" s="117">
        <v>0</v>
      </c>
      <c r="BH117" s="117">
        <v>16</v>
      </c>
    </row>
    <row r="118" spans="1:60" x14ac:dyDescent="0.2">
      <c r="A118" s="117" t="s">
        <v>502</v>
      </c>
      <c r="B118" s="117" t="s">
        <v>362</v>
      </c>
      <c r="C118" s="117" t="s">
        <v>363</v>
      </c>
      <c r="D118" s="117" t="s">
        <v>364</v>
      </c>
      <c r="E118" s="117" t="s">
        <v>365</v>
      </c>
      <c r="F118" s="117" t="s">
        <v>366</v>
      </c>
      <c r="G118" s="117" t="s">
        <v>367</v>
      </c>
      <c r="H118" s="117">
        <v>1</v>
      </c>
      <c r="I118" s="117">
        <v>0</v>
      </c>
      <c r="J118" s="117">
        <v>0</v>
      </c>
      <c r="K118" s="117">
        <v>0</v>
      </c>
      <c r="L118" s="117">
        <v>3</v>
      </c>
      <c r="M118" s="117">
        <v>1</v>
      </c>
      <c r="N118" s="117">
        <v>0</v>
      </c>
      <c r="O118" s="117">
        <v>0</v>
      </c>
      <c r="P118" s="117">
        <v>7</v>
      </c>
      <c r="Q118" s="117">
        <v>0</v>
      </c>
      <c r="R118" s="117">
        <v>17</v>
      </c>
      <c r="S118" s="117">
        <v>0</v>
      </c>
      <c r="T118" s="117">
        <v>4</v>
      </c>
      <c r="U118" s="117">
        <v>1</v>
      </c>
      <c r="V118" s="117">
        <v>2</v>
      </c>
      <c r="W118" s="117">
        <v>4</v>
      </c>
      <c r="X118" s="117">
        <v>4</v>
      </c>
      <c r="Y118" s="117">
        <v>4</v>
      </c>
      <c r="Z118" s="117">
        <v>35</v>
      </c>
      <c r="AA118" s="117">
        <v>1</v>
      </c>
      <c r="AB118" s="117">
        <v>4</v>
      </c>
      <c r="AC118" s="117">
        <v>1</v>
      </c>
      <c r="AD118" s="117">
        <v>0</v>
      </c>
      <c r="AE118" s="117">
        <v>0</v>
      </c>
      <c r="AF118" s="117">
        <v>0</v>
      </c>
      <c r="AG118" s="117">
        <v>0</v>
      </c>
      <c r="AH118" s="117">
        <v>0</v>
      </c>
      <c r="AI118" s="117">
        <v>3</v>
      </c>
      <c r="AJ118" s="117">
        <v>0</v>
      </c>
      <c r="AK118" s="117">
        <v>7</v>
      </c>
      <c r="AL118" s="117">
        <v>4</v>
      </c>
      <c r="AM118" s="117">
        <v>2</v>
      </c>
      <c r="AN118" s="117">
        <v>1</v>
      </c>
      <c r="AO118" s="117">
        <v>26</v>
      </c>
      <c r="AP118" s="117">
        <v>3</v>
      </c>
      <c r="AQ118" s="117">
        <v>1</v>
      </c>
      <c r="AR118" s="117">
        <v>4</v>
      </c>
      <c r="AS118" s="117">
        <v>646</v>
      </c>
      <c r="AT118" s="117">
        <v>1095</v>
      </c>
      <c r="AU118" s="117">
        <v>764</v>
      </c>
      <c r="AV118" s="117">
        <v>25</v>
      </c>
      <c r="AW118" s="117">
        <v>35</v>
      </c>
      <c r="AX118" s="117">
        <v>73</v>
      </c>
      <c r="AY118" s="117">
        <v>25</v>
      </c>
      <c r="AZ118" s="117">
        <v>21</v>
      </c>
      <c r="BA118" s="117">
        <v>3</v>
      </c>
      <c r="BB118" s="117">
        <v>9</v>
      </c>
      <c r="BC118" s="117">
        <v>0</v>
      </c>
      <c r="BD118" s="117">
        <v>4</v>
      </c>
      <c r="BE118" s="117">
        <v>4</v>
      </c>
      <c r="BF118" s="117">
        <v>2</v>
      </c>
      <c r="BG118" s="117">
        <v>12</v>
      </c>
      <c r="BH118" s="117">
        <v>7</v>
      </c>
    </row>
    <row r="119" spans="1:60" x14ac:dyDescent="0.2">
      <c r="A119" s="117" t="s">
        <v>503</v>
      </c>
      <c r="B119" s="117" t="s">
        <v>362</v>
      </c>
      <c r="C119" s="117" t="s">
        <v>363</v>
      </c>
      <c r="D119" s="117" t="s">
        <v>369</v>
      </c>
      <c r="E119" s="117" t="s">
        <v>370</v>
      </c>
      <c r="F119" s="117" t="s">
        <v>371</v>
      </c>
      <c r="G119" s="117" t="s">
        <v>473</v>
      </c>
      <c r="H119" s="117">
        <v>0</v>
      </c>
      <c r="I119" s="117">
        <v>0</v>
      </c>
      <c r="J119" s="117">
        <v>0</v>
      </c>
      <c r="K119" s="117">
        <v>0</v>
      </c>
      <c r="L119" s="117">
        <v>0</v>
      </c>
      <c r="M119" s="117">
        <v>0</v>
      </c>
      <c r="N119" s="117">
        <v>0</v>
      </c>
      <c r="O119" s="117">
        <v>0</v>
      </c>
      <c r="P119" s="117">
        <v>0</v>
      </c>
      <c r="Q119" s="117">
        <v>0</v>
      </c>
      <c r="R119" s="117">
        <v>0</v>
      </c>
      <c r="S119" s="117">
        <v>0</v>
      </c>
      <c r="T119" s="117">
        <v>0</v>
      </c>
      <c r="U119" s="117">
        <v>0</v>
      </c>
      <c r="V119" s="117">
        <v>0</v>
      </c>
      <c r="W119" s="117">
        <v>0</v>
      </c>
      <c r="X119" s="117">
        <v>0</v>
      </c>
      <c r="Y119" s="117">
        <v>0</v>
      </c>
      <c r="Z119" s="117">
        <v>0</v>
      </c>
      <c r="AA119" s="117">
        <v>0</v>
      </c>
      <c r="AB119" s="117">
        <v>0</v>
      </c>
      <c r="AC119" s="117">
        <v>0</v>
      </c>
      <c r="AD119" s="117">
        <v>0</v>
      </c>
      <c r="AE119" s="117">
        <v>0</v>
      </c>
      <c r="AF119" s="117">
        <v>0</v>
      </c>
      <c r="AG119" s="117">
        <v>0</v>
      </c>
      <c r="AH119" s="117">
        <v>0</v>
      </c>
      <c r="AI119" s="117">
        <v>0</v>
      </c>
      <c r="AJ119" s="117">
        <v>0</v>
      </c>
      <c r="AK119" s="117">
        <v>4</v>
      </c>
      <c r="AL119" s="117">
        <v>0</v>
      </c>
      <c r="AM119" s="117">
        <v>0</v>
      </c>
      <c r="AN119" s="117">
        <v>0</v>
      </c>
      <c r="AO119" s="117">
        <v>0</v>
      </c>
      <c r="AP119" s="117">
        <v>0</v>
      </c>
      <c r="AQ119" s="117">
        <v>0</v>
      </c>
      <c r="AR119" s="117">
        <v>0</v>
      </c>
      <c r="AS119" s="117">
        <v>0</v>
      </c>
      <c r="AT119" s="117">
        <v>0</v>
      </c>
      <c r="AU119" s="117">
        <v>0</v>
      </c>
      <c r="AV119" s="117">
        <v>0</v>
      </c>
      <c r="AW119" s="117">
        <v>0</v>
      </c>
      <c r="AX119" s="117">
        <v>0</v>
      </c>
      <c r="AY119" s="117">
        <v>0</v>
      </c>
      <c r="AZ119" s="117">
        <v>0</v>
      </c>
      <c r="BA119" s="117">
        <v>0</v>
      </c>
      <c r="BB119" s="117">
        <v>0</v>
      </c>
      <c r="BC119" s="117">
        <v>0</v>
      </c>
      <c r="BD119" s="117">
        <v>0</v>
      </c>
      <c r="BE119" s="117">
        <v>0</v>
      </c>
      <c r="BF119" s="117">
        <v>0</v>
      </c>
      <c r="BG119" s="117">
        <v>0</v>
      </c>
      <c r="BH119" s="117">
        <v>49</v>
      </c>
    </row>
    <row r="120" spans="1:60" x14ac:dyDescent="0.2">
      <c r="A120" s="117" t="s">
        <v>504</v>
      </c>
      <c r="B120" s="117" t="s">
        <v>362</v>
      </c>
      <c r="C120" s="117" t="s">
        <v>363</v>
      </c>
      <c r="D120" s="117" t="s">
        <v>369</v>
      </c>
      <c r="E120" s="117" t="s">
        <v>370</v>
      </c>
      <c r="F120" s="117" t="s">
        <v>371</v>
      </c>
      <c r="G120" s="117" t="s">
        <v>372</v>
      </c>
      <c r="H120" s="117">
        <v>0</v>
      </c>
      <c r="I120" s="117">
        <v>0</v>
      </c>
      <c r="J120" s="117">
        <v>0</v>
      </c>
      <c r="K120" s="117">
        <v>0</v>
      </c>
      <c r="L120" s="117">
        <v>0</v>
      </c>
      <c r="M120" s="117">
        <v>0</v>
      </c>
      <c r="N120" s="117">
        <v>0</v>
      </c>
      <c r="O120" s="117">
        <v>0</v>
      </c>
      <c r="P120" s="117">
        <v>0</v>
      </c>
      <c r="Q120" s="117">
        <v>0</v>
      </c>
      <c r="R120" s="117">
        <v>0</v>
      </c>
      <c r="S120" s="117">
        <v>0</v>
      </c>
      <c r="T120" s="117">
        <v>0</v>
      </c>
      <c r="U120" s="117">
        <v>0</v>
      </c>
      <c r="V120" s="117">
        <v>0</v>
      </c>
      <c r="W120" s="117">
        <v>0</v>
      </c>
      <c r="X120" s="117">
        <v>0</v>
      </c>
      <c r="Y120" s="117">
        <v>0</v>
      </c>
      <c r="Z120" s="117">
        <v>0</v>
      </c>
      <c r="AA120" s="117">
        <v>0</v>
      </c>
      <c r="AB120" s="117">
        <v>0</v>
      </c>
      <c r="AC120" s="117">
        <v>0</v>
      </c>
      <c r="AD120" s="117">
        <v>0</v>
      </c>
      <c r="AE120" s="117">
        <v>0</v>
      </c>
      <c r="AF120" s="117">
        <v>0</v>
      </c>
      <c r="AG120" s="117">
        <v>0</v>
      </c>
      <c r="AH120" s="117">
        <v>0</v>
      </c>
      <c r="AI120" s="117">
        <v>0</v>
      </c>
      <c r="AJ120" s="117">
        <v>0</v>
      </c>
      <c r="AK120" s="117">
        <v>0</v>
      </c>
      <c r="AL120" s="117">
        <v>0</v>
      </c>
      <c r="AM120" s="117">
        <v>0</v>
      </c>
      <c r="AN120" s="117">
        <v>1</v>
      </c>
      <c r="AO120" s="117">
        <v>0</v>
      </c>
      <c r="AP120" s="117">
        <v>0</v>
      </c>
      <c r="AQ120" s="117">
        <v>0</v>
      </c>
      <c r="AR120" s="117">
        <v>590</v>
      </c>
      <c r="AS120" s="117">
        <v>0</v>
      </c>
      <c r="AT120" s="117">
        <v>0</v>
      </c>
      <c r="AU120" s="117">
        <v>1</v>
      </c>
      <c r="AV120" s="117">
        <v>0</v>
      </c>
      <c r="AW120" s="117">
        <v>0</v>
      </c>
      <c r="AX120" s="117">
        <v>0</v>
      </c>
      <c r="AY120" s="117">
        <v>0</v>
      </c>
      <c r="AZ120" s="117">
        <v>0</v>
      </c>
      <c r="BA120" s="117">
        <v>0</v>
      </c>
      <c r="BB120" s="117">
        <v>0</v>
      </c>
      <c r="BC120" s="117">
        <v>0</v>
      </c>
      <c r="BD120" s="117">
        <v>0</v>
      </c>
      <c r="BE120" s="117">
        <v>2</v>
      </c>
      <c r="BF120" s="117">
        <v>0</v>
      </c>
      <c r="BG120" s="117">
        <v>0</v>
      </c>
      <c r="BH120" s="117">
        <v>0</v>
      </c>
    </row>
    <row r="121" spans="1:60" x14ac:dyDescent="0.2">
      <c r="A121" s="117" t="s">
        <v>505</v>
      </c>
      <c r="B121" s="117" t="s">
        <v>362</v>
      </c>
      <c r="C121" s="117" t="s">
        <v>376</v>
      </c>
      <c r="D121" s="117" t="s">
        <v>377</v>
      </c>
      <c r="E121" s="117" t="s">
        <v>378</v>
      </c>
      <c r="F121" s="117" t="s">
        <v>379</v>
      </c>
      <c r="G121" s="117" t="s">
        <v>380</v>
      </c>
      <c r="H121" s="117">
        <v>75</v>
      </c>
      <c r="I121" s="117">
        <v>23</v>
      </c>
      <c r="J121" s="117">
        <v>26</v>
      </c>
      <c r="K121" s="117">
        <v>25</v>
      </c>
      <c r="L121" s="117">
        <v>18</v>
      </c>
      <c r="M121" s="117">
        <v>7</v>
      </c>
      <c r="N121" s="117">
        <v>5</v>
      </c>
      <c r="O121" s="117">
        <v>0</v>
      </c>
      <c r="P121" s="117">
        <v>334</v>
      </c>
      <c r="Q121" s="117">
        <v>8</v>
      </c>
      <c r="R121" s="117">
        <v>139</v>
      </c>
      <c r="S121" s="117">
        <v>8</v>
      </c>
      <c r="T121" s="117">
        <v>147</v>
      </c>
      <c r="U121" s="117">
        <v>21</v>
      </c>
      <c r="V121" s="117">
        <v>74</v>
      </c>
      <c r="W121" s="117">
        <v>11</v>
      </c>
      <c r="X121" s="117">
        <v>89</v>
      </c>
      <c r="Y121" s="117">
        <v>28</v>
      </c>
      <c r="Z121" s="117">
        <v>11</v>
      </c>
      <c r="AA121" s="117">
        <v>33</v>
      </c>
      <c r="AB121" s="117">
        <v>70</v>
      </c>
      <c r="AC121" s="117">
        <v>40</v>
      </c>
      <c r="AD121" s="117">
        <v>34</v>
      </c>
      <c r="AE121" s="117">
        <v>31</v>
      </c>
      <c r="AF121" s="117">
        <v>10</v>
      </c>
      <c r="AG121" s="117">
        <v>130</v>
      </c>
      <c r="AH121" s="117">
        <v>89</v>
      </c>
      <c r="AI121" s="117">
        <v>33</v>
      </c>
      <c r="AJ121" s="117">
        <v>0</v>
      </c>
      <c r="AK121" s="117">
        <v>0</v>
      </c>
      <c r="AL121" s="117">
        <v>0</v>
      </c>
      <c r="AM121" s="117">
        <v>0</v>
      </c>
      <c r="AN121" s="117">
        <v>0</v>
      </c>
      <c r="AO121" s="117">
        <v>16</v>
      </c>
      <c r="AP121" s="117">
        <v>0</v>
      </c>
      <c r="AQ121" s="117">
        <v>0</v>
      </c>
      <c r="AR121" s="117">
        <v>1</v>
      </c>
      <c r="AS121" s="117">
        <v>2</v>
      </c>
      <c r="AT121" s="117">
        <v>0</v>
      </c>
      <c r="AU121" s="117">
        <v>0</v>
      </c>
      <c r="AV121" s="117">
        <v>4</v>
      </c>
      <c r="AW121" s="117">
        <v>109</v>
      </c>
      <c r="AX121" s="117">
        <v>1</v>
      </c>
      <c r="AY121" s="117">
        <v>2</v>
      </c>
      <c r="AZ121" s="117">
        <v>1</v>
      </c>
      <c r="BA121" s="117">
        <v>108</v>
      </c>
      <c r="BB121" s="117">
        <v>32</v>
      </c>
      <c r="BC121" s="117">
        <v>70</v>
      </c>
      <c r="BD121" s="117">
        <v>48</v>
      </c>
      <c r="BE121" s="117">
        <v>0</v>
      </c>
      <c r="BF121" s="117">
        <v>0</v>
      </c>
      <c r="BG121" s="117">
        <v>35</v>
      </c>
      <c r="BH121" s="117">
        <v>0</v>
      </c>
    </row>
    <row r="122" spans="1:60" x14ac:dyDescent="0.2">
      <c r="A122" s="117" t="s">
        <v>506</v>
      </c>
      <c r="B122" s="117" t="s">
        <v>362</v>
      </c>
      <c r="C122" s="117" t="s">
        <v>363</v>
      </c>
      <c r="D122" s="117" t="s">
        <v>369</v>
      </c>
      <c r="E122" s="117" t="s">
        <v>370</v>
      </c>
      <c r="F122" s="117" t="s">
        <v>371</v>
      </c>
      <c r="G122" s="117" t="s">
        <v>400</v>
      </c>
      <c r="H122" s="117">
        <v>0</v>
      </c>
      <c r="I122" s="117">
        <v>0</v>
      </c>
      <c r="J122" s="117">
        <v>0</v>
      </c>
      <c r="K122" s="117">
        <v>0</v>
      </c>
      <c r="L122" s="117">
        <v>0</v>
      </c>
      <c r="M122" s="117">
        <v>0</v>
      </c>
      <c r="N122" s="117">
        <v>0</v>
      </c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3</v>
      </c>
      <c r="Z122" s="117">
        <v>54</v>
      </c>
      <c r="AA122" s="117">
        <v>0</v>
      </c>
      <c r="AB122" s="117">
        <v>0</v>
      </c>
      <c r="AC122" s="117">
        <v>0</v>
      </c>
      <c r="AD122" s="117">
        <v>0</v>
      </c>
      <c r="AE122" s="117">
        <v>0</v>
      </c>
      <c r="AF122" s="117">
        <v>0</v>
      </c>
      <c r="AG122" s="117">
        <v>0</v>
      </c>
      <c r="AH122" s="117">
        <v>0</v>
      </c>
      <c r="AI122" s="117">
        <v>0</v>
      </c>
      <c r="AJ122" s="117">
        <v>0</v>
      </c>
      <c r="AK122" s="117">
        <v>14</v>
      </c>
      <c r="AL122" s="117">
        <v>2</v>
      </c>
      <c r="AM122" s="117">
        <v>0</v>
      </c>
      <c r="AN122" s="117">
        <v>0</v>
      </c>
      <c r="AO122" s="117">
        <v>0</v>
      </c>
      <c r="AP122" s="117">
        <v>0</v>
      </c>
      <c r="AQ122" s="117">
        <v>0</v>
      </c>
      <c r="AR122" s="117">
        <v>0</v>
      </c>
      <c r="AS122" s="117">
        <v>0</v>
      </c>
      <c r="AT122" s="117">
        <v>0</v>
      </c>
      <c r="AU122" s="117">
        <v>0</v>
      </c>
      <c r="AV122" s="117">
        <v>0</v>
      </c>
      <c r="AW122" s="117">
        <v>0</v>
      </c>
      <c r="AX122" s="117">
        <v>3</v>
      </c>
      <c r="AY122" s="117">
        <v>1</v>
      </c>
      <c r="AZ122" s="117">
        <v>18</v>
      </c>
      <c r="BA122" s="117">
        <v>0</v>
      </c>
      <c r="BB122" s="117">
        <v>0</v>
      </c>
      <c r="BC122" s="117">
        <v>0</v>
      </c>
      <c r="BD122" s="117">
        <v>0</v>
      </c>
      <c r="BE122" s="117">
        <v>0</v>
      </c>
      <c r="BF122" s="117">
        <v>1</v>
      </c>
      <c r="BG122" s="117">
        <v>0</v>
      </c>
      <c r="BH122" s="117">
        <v>112</v>
      </c>
    </row>
    <row r="123" spans="1:60" x14ac:dyDescent="0.2">
      <c r="A123" s="117" t="s">
        <v>507</v>
      </c>
      <c r="B123" s="117" t="s">
        <v>362</v>
      </c>
      <c r="C123" s="117" t="s">
        <v>363</v>
      </c>
      <c r="D123" s="117" t="s">
        <v>369</v>
      </c>
      <c r="E123" s="117" t="s">
        <v>370</v>
      </c>
      <c r="F123" s="117" t="s">
        <v>371</v>
      </c>
      <c r="G123" s="117" t="s">
        <v>425</v>
      </c>
      <c r="H123" s="117">
        <v>0</v>
      </c>
      <c r="I123" s="117">
        <v>0</v>
      </c>
      <c r="J123" s="117">
        <v>0</v>
      </c>
      <c r="K123" s="117">
        <v>0</v>
      </c>
      <c r="L123" s="117">
        <v>0</v>
      </c>
      <c r="M123" s="117">
        <v>0</v>
      </c>
      <c r="N123" s="117">
        <v>0</v>
      </c>
      <c r="O123" s="117">
        <v>0</v>
      </c>
      <c r="P123" s="117">
        <v>0</v>
      </c>
      <c r="Q123" s="117">
        <v>0</v>
      </c>
      <c r="R123" s="117">
        <v>0</v>
      </c>
      <c r="S123" s="117">
        <v>0</v>
      </c>
      <c r="T123" s="117">
        <v>0</v>
      </c>
      <c r="U123" s="117">
        <v>0</v>
      </c>
      <c r="V123" s="117">
        <v>0</v>
      </c>
      <c r="W123" s="117">
        <v>0</v>
      </c>
      <c r="X123" s="117">
        <v>0</v>
      </c>
      <c r="Y123" s="117">
        <v>0</v>
      </c>
      <c r="Z123" s="117">
        <v>0</v>
      </c>
      <c r="AA123" s="117">
        <v>0</v>
      </c>
      <c r="AB123" s="117">
        <v>0</v>
      </c>
      <c r="AC123" s="117">
        <v>0</v>
      </c>
      <c r="AD123" s="117">
        <v>0</v>
      </c>
      <c r="AE123" s="117">
        <v>0</v>
      </c>
      <c r="AF123" s="117">
        <v>0</v>
      </c>
      <c r="AG123" s="117">
        <v>0</v>
      </c>
      <c r="AH123" s="117">
        <v>0</v>
      </c>
      <c r="AI123" s="117">
        <v>0</v>
      </c>
      <c r="AJ123" s="117">
        <v>0</v>
      </c>
      <c r="AK123" s="117">
        <v>1</v>
      </c>
      <c r="AL123" s="117">
        <v>0</v>
      </c>
      <c r="AM123" s="117">
        <v>0</v>
      </c>
      <c r="AN123" s="117">
        <v>8</v>
      </c>
      <c r="AO123" s="117">
        <v>0</v>
      </c>
      <c r="AP123" s="117">
        <v>0</v>
      </c>
      <c r="AQ123" s="117">
        <v>0</v>
      </c>
      <c r="AR123" s="117">
        <v>0</v>
      </c>
      <c r="AS123" s="117">
        <v>0</v>
      </c>
      <c r="AT123" s="117">
        <v>0</v>
      </c>
      <c r="AU123" s="117">
        <v>0</v>
      </c>
      <c r="AV123" s="117">
        <v>0</v>
      </c>
      <c r="AW123" s="117">
        <v>0</v>
      </c>
      <c r="AX123" s="117">
        <v>0</v>
      </c>
      <c r="AY123" s="117">
        <v>0</v>
      </c>
      <c r="AZ123" s="117">
        <v>5</v>
      </c>
      <c r="BA123" s="117">
        <v>0</v>
      </c>
      <c r="BB123" s="117">
        <v>0</v>
      </c>
      <c r="BC123" s="117">
        <v>0</v>
      </c>
      <c r="BD123" s="117">
        <v>0</v>
      </c>
      <c r="BE123" s="117">
        <v>0</v>
      </c>
      <c r="BF123" s="117">
        <v>0</v>
      </c>
      <c r="BG123" s="117">
        <v>0</v>
      </c>
      <c r="BH123" s="117">
        <v>21</v>
      </c>
    </row>
    <row r="124" spans="1:60" x14ac:dyDescent="0.2">
      <c r="A124" s="117" t="s">
        <v>508</v>
      </c>
      <c r="B124" s="117" t="s">
        <v>362</v>
      </c>
      <c r="C124" s="117" t="s">
        <v>376</v>
      </c>
      <c r="D124" s="117" t="s">
        <v>377</v>
      </c>
      <c r="E124" s="117" t="s">
        <v>378</v>
      </c>
      <c r="F124" s="117" t="s">
        <v>379</v>
      </c>
      <c r="G124" s="117" t="s">
        <v>380</v>
      </c>
      <c r="H124" s="117">
        <v>153</v>
      </c>
      <c r="I124" s="117">
        <v>74</v>
      </c>
      <c r="J124" s="117">
        <v>75</v>
      </c>
      <c r="K124" s="117">
        <v>42</v>
      </c>
      <c r="L124" s="117">
        <v>10</v>
      </c>
      <c r="M124" s="117">
        <v>7</v>
      </c>
      <c r="N124" s="117">
        <v>47</v>
      </c>
      <c r="O124" s="117">
        <v>55</v>
      </c>
      <c r="P124" s="117">
        <v>160</v>
      </c>
      <c r="Q124" s="117">
        <v>16</v>
      </c>
      <c r="R124" s="117">
        <v>202</v>
      </c>
      <c r="S124" s="117">
        <v>25</v>
      </c>
      <c r="T124" s="117">
        <v>54</v>
      </c>
      <c r="U124" s="117">
        <v>10</v>
      </c>
      <c r="V124" s="117">
        <v>57</v>
      </c>
      <c r="W124" s="117">
        <v>17</v>
      </c>
      <c r="X124" s="117">
        <v>31</v>
      </c>
      <c r="Y124" s="117">
        <v>49</v>
      </c>
      <c r="Z124" s="117">
        <v>12</v>
      </c>
      <c r="AA124" s="117">
        <v>38</v>
      </c>
      <c r="AB124" s="117">
        <v>55</v>
      </c>
      <c r="AC124" s="117">
        <v>100</v>
      </c>
      <c r="AD124" s="117">
        <v>59</v>
      </c>
      <c r="AE124" s="117">
        <v>24</v>
      </c>
      <c r="AF124" s="117">
        <v>12</v>
      </c>
      <c r="AG124" s="117">
        <v>133</v>
      </c>
      <c r="AH124" s="117">
        <v>120</v>
      </c>
      <c r="AI124" s="117">
        <v>28</v>
      </c>
      <c r="AJ124" s="117">
        <v>1</v>
      </c>
      <c r="AK124" s="117">
        <v>0</v>
      </c>
      <c r="AL124" s="117">
        <v>0</v>
      </c>
      <c r="AM124" s="117">
        <v>0</v>
      </c>
      <c r="AN124" s="117">
        <v>0</v>
      </c>
      <c r="AO124" s="117">
        <v>1</v>
      </c>
      <c r="AP124" s="117">
        <v>0</v>
      </c>
      <c r="AQ124" s="117">
        <v>0</v>
      </c>
      <c r="AR124" s="117">
        <v>0</v>
      </c>
      <c r="AS124" s="117">
        <v>3</v>
      </c>
      <c r="AT124" s="117">
        <v>0</v>
      </c>
      <c r="AU124" s="117">
        <v>0</v>
      </c>
      <c r="AV124" s="117">
        <v>1</v>
      </c>
      <c r="AW124" s="117">
        <v>28</v>
      </c>
      <c r="AX124" s="117">
        <v>1</v>
      </c>
      <c r="AY124" s="117">
        <v>7</v>
      </c>
      <c r="AZ124" s="117">
        <v>0</v>
      </c>
      <c r="BA124" s="117">
        <v>64</v>
      </c>
      <c r="BB124" s="117">
        <v>26</v>
      </c>
      <c r="BC124" s="117">
        <v>45</v>
      </c>
      <c r="BD124" s="117">
        <v>37</v>
      </c>
      <c r="BE124" s="117">
        <v>0</v>
      </c>
      <c r="BF124" s="117">
        <v>0</v>
      </c>
      <c r="BG124" s="117">
        <v>6</v>
      </c>
      <c r="BH124" s="117">
        <v>0</v>
      </c>
    </row>
    <row r="125" spans="1:60" x14ac:dyDescent="0.2">
      <c r="A125" s="117" t="s">
        <v>509</v>
      </c>
      <c r="B125" s="117" t="s">
        <v>362</v>
      </c>
      <c r="C125" s="117" t="s">
        <v>363</v>
      </c>
      <c r="D125" s="117" t="s">
        <v>364</v>
      </c>
      <c r="E125" s="117" t="s">
        <v>365</v>
      </c>
      <c r="F125" s="117" t="s">
        <v>366</v>
      </c>
      <c r="G125" s="117" t="s">
        <v>367</v>
      </c>
      <c r="H125" s="117">
        <v>0</v>
      </c>
      <c r="I125" s="117">
        <v>0</v>
      </c>
      <c r="J125" s="117">
        <v>0</v>
      </c>
      <c r="K125" s="117">
        <v>0</v>
      </c>
      <c r="L125" s="117">
        <v>2</v>
      </c>
      <c r="M125" s="117">
        <v>2</v>
      </c>
      <c r="N125" s="117">
        <v>0</v>
      </c>
      <c r="O125" s="117">
        <v>0</v>
      </c>
      <c r="P125" s="117">
        <v>2</v>
      </c>
      <c r="Q125" s="117">
        <v>0</v>
      </c>
      <c r="R125" s="117">
        <v>2</v>
      </c>
      <c r="S125" s="117">
        <v>0</v>
      </c>
      <c r="T125" s="117">
        <v>7</v>
      </c>
      <c r="U125" s="117">
        <v>0</v>
      </c>
      <c r="V125" s="117">
        <v>0</v>
      </c>
      <c r="W125" s="117">
        <v>0</v>
      </c>
      <c r="X125" s="117">
        <v>5</v>
      </c>
      <c r="Y125" s="117">
        <v>3</v>
      </c>
      <c r="Z125" s="117">
        <v>30</v>
      </c>
      <c r="AA125" s="117">
        <v>1</v>
      </c>
      <c r="AB125" s="117">
        <v>0</v>
      </c>
      <c r="AC125" s="117">
        <v>0</v>
      </c>
      <c r="AD125" s="117">
        <v>0</v>
      </c>
      <c r="AE125" s="117">
        <v>0</v>
      </c>
      <c r="AF125" s="117">
        <v>0</v>
      </c>
      <c r="AG125" s="117">
        <v>1</v>
      </c>
      <c r="AH125" s="117">
        <v>0</v>
      </c>
      <c r="AI125" s="117">
        <v>1</v>
      </c>
      <c r="AJ125" s="117">
        <v>0</v>
      </c>
      <c r="AK125" s="117">
        <v>62</v>
      </c>
      <c r="AL125" s="117">
        <v>157</v>
      </c>
      <c r="AM125" s="117">
        <v>170</v>
      </c>
      <c r="AN125" s="117">
        <v>5</v>
      </c>
      <c r="AO125" s="117">
        <v>9</v>
      </c>
      <c r="AP125" s="117">
        <v>0</v>
      </c>
      <c r="AQ125" s="117">
        <v>0</v>
      </c>
      <c r="AR125" s="117">
        <v>2</v>
      </c>
      <c r="AS125" s="117">
        <v>0</v>
      </c>
      <c r="AT125" s="117">
        <v>0</v>
      </c>
      <c r="AU125" s="117">
        <v>1</v>
      </c>
      <c r="AV125" s="117">
        <v>0</v>
      </c>
      <c r="AW125" s="117">
        <v>5</v>
      </c>
      <c r="AX125" s="117">
        <v>35</v>
      </c>
      <c r="AY125" s="117">
        <v>9</v>
      </c>
      <c r="AZ125" s="117">
        <v>37</v>
      </c>
      <c r="BA125" s="117">
        <v>0</v>
      </c>
      <c r="BB125" s="117">
        <v>0</v>
      </c>
      <c r="BC125" s="117">
        <v>0</v>
      </c>
      <c r="BD125" s="117">
        <v>1</v>
      </c>
      <c r="BE125" s="117">
        <v>0</v>
      </c>
      <c r="BF125" s="117">
        <v>0</v>
      </c>
      <c r="BG125" s="117">
        <v>0</v>
      </c>
      <c r="BH125" s="117">
        <v>37</v>
      </c>
    </row>
    <row r="126" spans="1:60" x14ac:dyDescent="0.2">
      <c r="A126" s="117" t="s">
        <v>510</v>
      </c>
      <c r="B126" s="117" t="s">
        <v>362</v>
      </c>
      <c r="C126" s="117" t="s">
        <v>376</v>
      </c>
      <c r="D126" s="117" t="s">
        <v>377</v>
      </c>
      <c r="E126" s="117" t="s">
        <v>378</v>
      </c>
      <c r="F126" s="117" t="s">
        <v>379</v>
      </c>
      <c r="G126" s="117" t="s">
        <v>380</v>
      </c>
      <c r="H126" s="117">
        <v>0</v>
      </c>
      <c r="I126" s="117">
        <v>0</v>
      </c>
      <c r="J126" s="117">
        <v>0</v>
      </c>
      <c r="K126" s="117">
        <v>0</v>
      </c>
      <c r="L126" s="117">
        <v>0</v>
      </c>
      <c r="M126" s="117">
        <v>0</v>
      </c>
      <c r="N126" s="117">
        <v>0</v>
      </c>
      <c r="O126" s="117">
        <v>0</v>
      </c>
      <c r="P126" s="117">
        <v>0</v>
      </c>
      <c r="Q126" s="117">
        <v>0</v>
      </c>
      <c r="R126" s="117">
        <v>0</v>
      </c>
      <c r="S126" s="117">
        <v>0</v>
      </c>
      <c r="T126" s="117">
        <v>0</v>
      </c>
      <c r="U126" s="117">
        <v>0</v>
      </c>
      <c r="V126" s="117">
        <v>0</v>
      </c>
      <c r="W126" s="117">
        <v>0</v>
      </c>
      <c r="X126" s="117">
        <v>0</v>
      </c>
      <c r="Y126" s="117">
        <v>1</v>
      </c>
      <c r="Z126" s="117">
        <v>5</v>
      </c>
      <c r="AA126" s="117">
        <v>1</v>
      </c>
      <c r="AB126" s="117">
        <v>0</v>
      </c>
      <c r="AC126" s="117">
        <v>0</v>
      </c>
      <c r="AD126" s="117">
        <v>2</v>
      </c>
      <c r="AE126" s="117">
        <v>47</v>
      </c>
      <c r="AF126" s="117">
        <v>2</v>
      </c>
      <c r="AG126" s="117">
        <v>0</v>
      </c>
      <c r="AH126" s="117">
        <v>0</v>
      </c>
      <c r="AI126" s="117">
        <v>0</v>
      </c>
      <c r="AJ126" s="117">
        <v>0</v>
      </c>
      <c r="AK126" s="117">
        <v>0</v>
      </c>
      <c r="AL126" s="117">
        <v>0</v>
      </c>
      <c r="AM126" s="117">
        <v>0</v>
      </c>
      <c r="AN126" s="117">
        <v>0</v>
      </c>
      <c r="AO126" s="117">
        <v>0</v>
      </c>
      <c r="AP126" s="117">
        <v>0</v>
      </c>
      <c r="AQ126" s="117">
        <v>0</v>
      </c>
      <c r="AR126" s="117">
        <v>0</v>
      </c>
      <c r="AS126" s="117">
        <v>0</v>
      </c>
      <c r="AT126" s="117">
        <v>0</v>
      </c>
      <c r="AU126" s="117">
        <v>0</v>
      </c>
      <c r="AV126" s="117">
        <v>1</v>
      </c>
      <c r="AW126" s="117">
        <v>0</v>
      </c>
      <c r="AX126" s="117">
        <v>0</v>
      </c>
      <c r="AY126" s="117">
        <v>0</v>
      </c>
      <c r="AZ126" s="117">
        <v>0</v>
      </c>
      <c r="BA126" s="117">
        <v>0</v>
      </c>
      <c r="BB126" s="117">
        <v>1</v>
      </c>
      <c r="BC126" s="117">
        <v>4</v>
      </c>
      <c r="BD126" s="117">
        <v>11</v>
      </c>
      <c r="BE126" s="117">
        <v>0</v>
      </c>
      <c r="BF126" s="117">
        <v>0</v>
      </c>
      <c r="BG126" s="117">
        <v>5</v>
      </c>
      <c r="BH126" s="117">
        <v>0</v>
      </c>
    </row>
    <row r="127" spans="1:60" x14ac:dyDescent="0.2">
      <c r="A127" s="117" t="s">
        <v>511</v>
      </c>
      <c r="B127" s="117" t="s">
        <v>362</v>
      </c>
      <c r="C127" s="117" t="s">
        <v>363</v>
      </c>
      <c r="D127" s="117" t="s">
        <v>369</v>
      </c>
      <c r="E127" s="117" t="s">
        <v>370</v>
      </c>
      <c r="F127" s="117" t="s">
        <v>371</v>
      </c>
      <c r="G127" s="117" t="s">
        <v>372</v>
      </c>
      <c r="H127" s="117">
        <v>0</v>
      </c>
      <c r="I127" s="117">
        <v>0</v>
      </c>
      <c r="J127" s="117">
        <v>0</v>
      </c>
      <c r="K127" s="117">
        <v>0</v>
      </c>
      <c r="L127" s="117">
        <v>0</v>
      </c>
      <c r="M127" s="117">
        <v>0</v>
      </c>
      <c r="N127" s="117">
        <v>0</v>
      </c>
      <c r="O127" s="117">
        <v>0</v>
      </c>
      <c r="P127" s="117">
        <v>0</v>
      </c>
      <c r="Q127" s="117">
        <v>0</v>
      </c>
      <c r="R127" s="117">
        <v>0</v>
      </c>
      <c r="S127" s="117">
        <v>0</v>
      </c>
      <c r="T127" s="117">
        <v>0</v>
      </c>
      <c r="U127" s="117">
        <v>0</v>
      </c>
      <c r="V127" s="117">
        <v>0</v>
      </c>
      <c r="W127" s="117">
        <v>0</v>
      </c>
      <c r="X127" s="117">
        <v>0</v>
      </c>
      <c r="Y127" s="117">
        <v>0</v>
      </c>
      <c r="Z127" s="117">
        <v>0</v>
      </c>
      <c r="AA127" s="117">
        <v>0</v>
      </c>
      <c r="AB127" s="117">
        <v>0</v>
      </c>
      <c r="AC127" s="117">
        <v>0</v>
      </c>
      <c r="AD127" s="117">
        <v>0</v>
      </c>
      <c r="AE127" s="117">
        <v>0</v>
      </c>
      <c r="AF127" s="117">
        <v>0</v>
      </c>
      <c r="AG127" s="117">
        <v>0</v>
      </c>
      <c r="AH127" s="117">
        <v>0</v>
      </c>
      <c r="AI127" s="117">
        <v>0</v>
      </c>
      <c r="AJ127" s="117">
        <v>0</v>
      </c>
      <c r="AK127" s="117">
        <v>0</v>
      </c>
      <c r="AL127" s="117">
        <v>0</v>
      </c>
      <c r="AM127" s="117">
        <v>0</v>
      </c>
      <c r="AN127" s="117">
        <v>0</v>
      </c>
      <c r="AO127" s="117">
        <v>0</v>
      </c>
      <c r="AP127" s="117">
        <v>0</v>
      </c>
      <c r="AQ127" s="117">
        <v>0</v>
      </c>
      <c r="AR127" s="117">
        <v>0</v>
      </c>
      <c r="AS127" s="117">
        <v>0</v>
      </c>
      <c r="AT127" s="117">
        <v>0</v>
      </c>
      <c r="AU127" s="117">
        <v>0</v>
      </c>
      <c r="AV127" s="117">
        <v>0</v>
      </c>
      <c r="AW127" s="117">
        <v>0</v>
      </c>
      <c r="AX127" s="117">
        <v>0</v>
      </c>
      <c r="AY127" s="117">
        <v>0</v>
      </c>
      <c r="AZ127" s="117">
        <v>0</v>
      </c>
      <c r="BA127" s="117">
        <v>0</v>
      </c>
      <c r="BB127" s="117">
        <v>0</v>
      </c>
      <c r="BC127" s="117">
        <v>0</v>
      </c>
      <c r="BD127" s="117">
        <v>0</v>
      </c>
      <c r="BE127" s="117">
        <v>0</v>
      </c>
      <c r="BF127" s="117">
        <v>0</v>
      </c>
      <c r="BG127" s="117">
        <v>0</v>
      </c>
      <c r="BH127" s="117">
        <v>0</v>
      </c>
    </row>
    <row r="128" spans="1:60" x14ac:dyDescent="0.2">
      <c r="A128" s="117" t="s">
        <v>512</v>
      </c>
      <c r="B128" s="117" t="s">
        <v>362</v>
      </c>
      <c r="C128" s="117" t="s">
        <v>363</v>
      </c>
      <c r="D128" s="117" t="s">
        <v>364</v>
      </c>
      <c r="E128" s="117" t="s">
        <v>365</v>
      </c>
      <c r="F128" s="117" t="s">
        <v>366</v>
      </c>
      <c r="G128" s="117" t="s">
        <v>420</v>
      </c>
      <c r="H128" s="117">
        <v>1</v>
      </c>
      <c r="I128" s="117">
        <v>0</v>
      </c>
      <c r="J128" s="117">
        <v>0</v>
      </c>
      <c r="K128" s="117">
        <v>0</v>
      </c>
      <c r="L128" s="117">
        <v>1</v>
      </c>
      <c r="M128" s="117">
        <v>0</v>
      </c>
      <c r="N128" s="117">
        <v>0</v>
      </c>
      <c r="O128" s="117">
        <v>0</v>
      </c>
      <c r="P128" s="117">
        <v>0</v>
      </c>
      <c r="Q128" s="117">
        <v>0</v>
      </c>
      <c r="R128" s="117">
        <v>0</v>
      </c>
      <c r="S128" s="117">
        <v>0</v>
      </c>
      <c r="T128" s="117">
        <v>0</v>
      </c>
      <c r="U128" s="117">
        <v>0</v>
      </c>
      <c r="V128" s="117">
        <v>4</v>
      </c>
      <c r="W128" s="117">
        <v>3</v>
      </c>
      <c r="X128" s="117">
        <v>0</v>
      </c>
      <c r="Y128" s="117">
        <v>5</v>
      </c>
      <c r="Z128" s="117">
        <v>2</v>
      </c>
      <c r="AA128" s="117">
        <v>6</v>
      </c>
      <c r="AB128" s="117">
        <v>6</v>
      </c>
      <c r="AC128" s="117">
        <v>2</v>
      </c>
      <c r="AD128" s="117">
        <v>0</v>
      </c>
      <c r="AE128" s="117">
        <v>0</v>
      </c>
      <c r="AF128" s="117">
        <v>0</v>
      </c>
      <c r="AG128" s="117">
        <v>4</v>
      </c>
      <c r="AH128" s="117">
        <v>0</v>
      </c>
      <c r="AI128" s="117">
        <v>0</v>
      </c>
      <c r="AJ128" s="117">
        <v>0</v>
      </c>
      <c r="AK128" s="117">
        <v>0</v>
      </c>
      <c r="AL128" s="117">
        <v>0</v>
      </c>
      <c r="AM128" s="117">
        <v>0</v>
      </c>
      <c r="AN128" s="117">
        <v>0</v>
      </c>
      <c r="AO128" s="117">
        <v>0</v>
      </c>
      <c r="AP128" s="117">
        <v>0</v>
      </c>
      <c r="AQ128" s="117">
        <v>0</v>
      </c>
      <c r="AR128" s="117">
        <v>0</v>
      </c>
      <c r="AS128" s="117">
        <v>0</v>
      </c>
      <c r="AT128" s="117">
        <v>0</v>
      </c>
      <c r="AU128" s="117">
        <v>0</v>
      </c>
      <c r="AV128" s="117">
        <v>0</v>
      </c>
      <c r="AW128" s="117">
        <v>9</v>
      </c>
      <c r="AX128" s="117">
        <v>0</v>
      </c>
      <c r="AY128" s="117">
        <v>6</v>
      </c>
      <c r="AZ128" s="117">
        <v>0</v>
      </c>
      <c r="BA128" s="117">
        <v>1</v>
      </c>
      <c r="BB128" s="117">
        <v>0</v>
      </c>
      <c r="BC128" s="117">
        <v>0</v>
      </c>
      <c r="BD128" s="117">
        <v>0</v>
      </c>
      <c r="BE128" s="117">
        <v>0</v>
      </c>
      <c r="BF128" s="117">
        <v>0</v>
      </c>
      <c r="BG128" s="117">
        <v>0</v>
      </c>
      <c r="BH128" s="117">
        <v>0</v>
      </c>
    </row>
    <row r="129" spans="1:60" x14ac:dyDescent="0.2">
      <c r="A129" s="117" t="s">
        <v>513</v>
      </c>
      <c r="B129" s="117" t="s">
        <v>362</v>
      </c>
      <c r="C129" s="117" t="s">
        <v>386</v>
      </c>
      <c r="D129" s="117" t="s">
        <v>387</v>
      </c>
      <c r="E129" s="117" t="s">
        <v>388</v>
      </c>
      <c r="F129" s="117" t="s">
        <v>389</v>
      </c>
      <c r="G129" s="117" t="s">
        <v>390</v>
      </c>
      <c r="H129" s="117">
        <v>0</v>
      </c>
      <c r="I129" s="117">
        <v>0</v>
      </c>
      <c r="J129" s="117">
        <v>0</v>
      </c>
      <c r="K129" s="117">
        <v>0</v>
      </c>
      <c r="L129" s="117">
        <v>0</v>
      </c>
      <c r="M129" s="117">
        <v>0</v>
      </c>
      <c r="N129" s="117">
        <v>0</v>
      </c>
      <c r="O129" s="117">
        <v>0</v>
      </c>
      <c r="P129" s="117">
        <v>0</v>
      </c>
      <c r="Q129" s="117">
        <v>0</v>
      </c>
      <c r="R129" s="117">
        <v>0</v>
      </c>
      <c r="S129" s="117">
        <v>0</v>
      </c>
      <c r="T129" s="117">
        <v>0</v>
      </c>
      <c r="U129" s="117">
        <v>0</v>
      </c>
      <c r="V129" s="117">
        <v>0</v>
      </c>
      <c r="W129" s="117">
        <v>0</v>
      </c>
      <c r="X129" s="117">
        <v>0</v>
      </c>
      <c r="Y129" s="117">
        <v>1</v>
      </c>
      <c r="Z129" s="117">
        <v>5</v>
      </c>
      <c r="AA129" s="117">
        <v>0</v>
      </c>
      <c r="AB129" s="117">
        <v>0</v>
      </c>
      <c r="AC129" s="117">
        <v>0</v>
      </c>
      <c r="AD129" s="117">
        <v>0</v>
      </c>
      <c r="AE129" s="117">
        <v>0</v>
      </c>
      <c r="AF129" s="117">
        <v>0</v>
      </c>
      <c r="AG129" s="117">
        <v>0</v>
      </c>
      <c r="AH129" s="117">
        <v>0</v>
      </c>
      <c r="AI129" s="117">
        <v>0</v>
      </c>
      <c r="AJ129" s="117">
        <v>0</v>
      </c>
      <c r="AK129" s="117">
        <v>0</v>
      </c>
      <c r="AL129" s="117">
        <v>0</v>
      </c>
      <c r="AM129" s="117">
        <v>0</v>
      </c>
      <c r="AN129" s="117">
        <v>0</v>
      </c>
      <c r="AO129" s="117">
        <v>0</v>
      </c>
      <c r="AP129" s="117">
        <v>0</v>
      </c>
      <c r="AQ129" s="117">
        <v>0</v>
      </c>
      <c r="AR129" s="117">
        <v>0</v>
      </c>
      <c r="AS129" s="117">
        <v>0</v>
      </c>
      <c r="AT129" s="117">
        <v>0</v>
      </c>
      <c r="AU129" s="117">
        <v>0</v>
      </c>
      <c r="AV129" s="117">
        <v>0</v>
      </c>
      <c r="AW129" s="117">
        <v>4</v>
      </c>
      <c r="AX129" s="117">
        <v>16</v>
      </c>
      <c r="AY129" s="117">
        <v>7</v>
      </c>
      <c r="AZ129" s="117">
        <v>10</v>
      </c>
      <c r="BA129" s="117">
        <v>0</v>
      </c>
      <c r="BB129" s="117">
        <v>0</v>
      </c>
      <c r="BC129" s="117">
        <v>0</v>
      </c>
      <c r="BD129" s="117">
        <v>0</v>
      </c>
      <c r="BE129" s="117">
        <v>0</v>
      </c>
      <c r="BF129" s="117">
        <v>0</v>
      </c>
      <c r="BG129" s="117">
        <v>0</v>
      </c>
      <c r="BH129" s="117">
        <v>0</v>
      </c>
    </row>
    <row r="130" spans="1:60" x14ac:dyDescent="0.2">
      <c r="A130" s="117" t="s">
        <v>514</v>
      </c>
      <c r="B130" s="117" t="s">
        <v>362</v>
      </c>
      <c r="C130" s="117" t="s">
        <v>386</v>
      </c>
      <c r="D130" s="117" t="s">
        <v>387</v>
      </c>
      <c r="E130" s="117" t="s">
        <v>388</v>
      </c>
      <c r="F130" s="117" t="s">
        <v>389</v>
      </c>
      <c r="G130" s="117" t="s">
        <v>390</v>
      </c>
      <c r="H130" s="117">
        <v>0</v>
      </c>
      <c r="I130" s="117">
        <v>0</v>
      </c>
      <c r="J130" s="117">
        <v>0</v>
      </c>
      <c r="K130" s="117">
        <v>0</v>
      </c>
      <c r="L130" s="117">
        <v>0</v>
      </c>
      <c r="M130" s="117">
        <v>0</v>
      </c>
      <c r="N130" s="117">
        <v>0</v>
      </c>
      <c r="O130" s="117">
        <v>0</v>
      </c>
      <c r="P130" s="117">
        <v>0</v>
      </c>
      <c r="Q130" s="117">
        <v>0</v>
      </c>
      <c r="R130" s="117">
        <v>0</v>
      </c>
      <c r="S130" s="117">
        <v>0</v>
      </c>
      <c r="T130" s="117">
        <v>0</v>
      </c>
      <c r="U130" s="117">
        <v>0</v>
      </c>
      <c r="V130" s="117">
        <v>0</v>
      </c>
      <c r="W130" s="117">
        <v>0</v>
      </c>
      <c r="X130" s="117">
        <v>0</v>
      </c>
      <c r="Y130" s="117">
        <v>18</v>
      </c>
      <c r="Z130" s="117">
        <v>253</v>
      </c>
      <c r="AA130" s="117">
        <v>4</v>
      </c>
      <c r="AB130" s="117">
        <v>0</v>
      </c>
      <c r="AC130" s="117">
        <v>0</v>
      </c>
      <c r="AD130" s="117">
        <v>0</v>
      </c>
      <c r="AE130" s="117">
        <v>0</v>
      </c>
      <c r="AF130" s="117">
        <v>0</v>
      </c>
      <c r="AG130" s="117">
        <v>0</v>
      </c>
      <c r="AH130" s="117">
        <v>0</v>
      </c>
      <c r="AI130" s="117">
        <v>0</v>
      </c>
      <c r="AJ130" s="117">
        <v>0</v>
      </c>
      <c r="AK130" s="117">
        <v>28</v>
      </c>
      <c r="AL130" s="117">
        <v>0</v>
      </c>
      <c r="AM130" s="117">
        <v>0</v>
      </c>
      <c r="AN130" s="117">
        <v>0</v>
      </c>
      <c r="AO130" s="117">
        <v>0</v>
      </c>
      <c r="AP130" s="117">
        <v>0</v>
      </c>
      <c r="AQ130" s="117">
        <v>0</v>
      </c>
      <c r="AR130" s="117">
        <v>0</v>
      </c>
      <c r="AS130" s="117">
        <v>1</v>
      </c>
      <c r="AT130" s="117">
        <v>1</v>
      </c>
      <c r="AU130" s="117">
        <v>5</v>
      </c>
      <c r="AV130" s="117">
        <v>0</v>
      </c>
      <c r="AW130" s="117">
        <v>71</v>
      </c>
      <c r="AX130" s="117">
        <v>194</v>
      </c>
      <c r="AY130" s="117">
        <v>17</v>
      </c>
      <c r="AZ130" s="117">
        <v>54</v>
      </c>
      <c r="BA130" s="117">
        <v>0</v>
      </c>
      <c r="BB130" s="117">
        <v>0</v>
      </c>
      <c r="BC130" s="117">
        <v>0</v>
      </c>
      <c r="BD130" s="117">
        <v>0</v>
      </c>
      <c r="BE130" s="117">
        <v>17</v>
      </c>
      <c r="BF130" s="117">
        <v>30</v>
      </c>
      <c r="BG130" s="117">
        <v>0</v>
      </c>
      <c r="BH130" s="117">
        <v>53</v>
      </c>
    </row>
    <row r="131" spans="1:60" x14ac:dyDescent="0.2">
      <c r="A131" s="117" t="s">
        <v>515</v>
      </c>
      <c r="B131" s="117" t="s">
        <v>362</v>
      </c>
      <c r="C131" s="117" t="s">
        <v>376</v>
      </c>
      <c r="D131" s="117" t="s">
        <v>377</v>
      </c>
      <c r="E131" s="117" t="s">
        <v>378</v>
      </c>
      <c r="F131" s="117" t="s">
        <v>379</v>
      </c>
      <c r="G131" s="117" t="s">
        <v>380</v>
      </c>
      <c r="H131" s="117">
        <v>1</v>
      </c>
      <c r="I131" s="117">
        <v>0</v>
      </c>
      <c r="J131" s="117">
        <v>4</v>
      </c>
      <c r="K131" s="117">
        <v>0</v>
      </c>
      <c r="L131" s="117">
        <v>2</v>
      </c>
      <c r="M131" s="117">
        <v>2</v>
      </c>
      <c r="N131" s="117">
        <v>1</v>
      </c>
      <c r="O131" s="117">
        <v>0</v>
      </c>
      <c r="P131" s="117">
        <v>0</v>
      </c>
      <c r="Q131" s="117">
        <v>0</v>
      </c>
      <c r="R131" s="117">
        <v>0</v>
      </c>
      <c r="S131" s="117">
        <v>0</v>
      </c>
      <c r="T131" s="117">
        <v>23</v>
      </c>
      <c r="U131" s="117">
        <v>0</v>
      </c>
      <c r="V131" s="117">
        <v>1</v>
      </c>
      <c r="W131" s="117">
        <v>7</v>
      </c>
      <c r="X131" s="117">
        <v>0</v>
      </c>
      <c r="Y131" s="117">
        <v>0</v>
      </c>
      <c r="Z131" s="117">
        <v>0</v>
      </c>
      <c r="AA131" s="117">
        <v>2</v>
      </c>
      <c r="AB131" s="117">
        <v>8</v>
      </c>
      <c r="AC131" s="117">
        <v>3</v>
      </c>
      <c r="AD131" s="117">
        <v>6</v>
      </c>
      <c r="AE131" s="117">
        <v>0</v>
      </c>
      <c r="AF131" s="117">
        <v>0</v>
      </c>
      <c r="AG131" s="117">
        <v>2</v>
      </c>
      <c r="AH131" s="117">
        <v>1</v>
      </c>
      <c r="AI131" s="117">
        <v>0</v>
      </c>
      <c r="AJ131" s="117">
        <v>0</v>
      </c>
      <c r="AK131" s="117">
        <v>0</v>
      </c>
      <c r="AL131" s="117">
        <v>0</v>
      </c>
      <c r="AM131" s="117">
        <v>0</v>
      </c>
      <c r="AN131" s="117">
        <v>0</v>
      </c>
      <c r="AO131" s="117">
        <v>0</v>
      </c>
      <c r="AP131" s="117">
        <v>0</v>
      </c>
      <c r="AQ131" s="117">
        <v>0</v>
      </c>
      <c r="AR131" s="117">
        <v>0</v>
      </c>
      <c r="AS131" s="117">
        <v>0</v>
      </c>
      <c r="AT131" s="117">
        <v>0</v>
      </c>
      <c r="AU131" s="117">
        <v>0</v>
      </c>
      <c r="AV131" s="117">
        <v>0</v>
      </c>
      <c r="AW131" s="117">
        <v>0</v>
      </c>
      <c r="AX131" s="117">
        <v>0</v>
      </c>
      <c r="AY131" s="117">
        <v>0</v>
      </c>
      <c r="AZ131" s="117">
        <v>0</v>
      </c>
      <c r="BA131" s="117">
        <v>21</v>
      </c>
      <c r="BB131" s="117">
        <v>2</v>
      </c>
      <c r="BC131" s="117">
        <v>4</v>
      </c>
      <c r="BD131" s="117">
        <v>4</v>
      </c>
      <c r="BE131" s="117">
        <v>0</v>
      </c>
      <c r="BF131" s="117">
        <v>0</v>
      </c>
      <c r="BG131" s="117">
        <v>0</v>
      </c>
      <c r="BH131" s="117">
        <v>1</v>
      </c>
    </row>
    <row r="132" spans="1:60" x14ac:dyDescent="0.2">
      <c r="A132" s="117" t="s">
        <v>516</v>
      </c>
      <c r="B132" s="117" t="s">
        <v>362</v>
      </c>
      <c r="C132" s="117" t="s">
        <v>376</v>
      </c>
      <c r="D132" s="117" t="s">
        <v>377</v>
      </c>
      <c r="E132" s="117" t="s">
        <v>378</v>
      </c>
      <c r="F132" s="117" t="s">
        <v>379</v>
      </c>
      <c r="G132" s="117" t="s">
        <v>380</v>
      </c>
      <c r="H132" s="117">
        <v>1</v>
      </c>
      <c r="I132" s="117">
        <v>0</v>
      </c>
      <c r="J132" s="117">
        <v>1</v>
      </c>
      <c r="K132" s="117">
        <v>0</v>
      </c>
      <c r="L132" s="117">
        <v>0</v>
      </c>
      <c r="M132" s="117">
        <v>0</v>
      </c>
      <c r="N132" s="117">
        <v>0</v>
      </c>
      <c r="O132" s="117">
        <v>0</v>
      </c>
      <c r="P132" s="117">
        <v>7</v>
      </c>
      <c r="Q132" s="117">
        <v>0</v>
      </c>
      <c r="R132" s="117">
        <v>12</v>
      </c>
      <c r="S132" s="117">
        <v>0</v>
      </c>
      <c r="T132" s="117">
        <v>45</v>
      </c>
      <c r="U132" s="117">
        <v>1</v>
      </c>
      <c r="V132" s="117">
        <v>2</v>
      </c>
      <c r="W132" s="117">
        <v>0</v>
      </c>
      <c r="X132" s="117">
        <v>2</v>
      </c>
      <c r="Y132" s="117">
        <v>0</v>
      </c>
      <c r="Z132" s="117">
        <v>0</v>
      </c>
      <c r="AA132" s="117">
        <v>0</v>
      </c>
      <c r="AB132" s="117">
        <v>1</v>
      </c>
      <c r="AC132" s="117">
        <v>0</v>
      </c>
      <c r="AD132" s="117">
        <v>3</v>
      </c>
      <c r="AE132" s="117">
        <v>0</v>
      </c>
      <c r="AF132" s="117">
        <v>2</v>
      </c>
      <c r="AG132" s="117">
        <v>1</v>
      </c>
      <c r="AH132" s="117">
        <v>1</v>
      </c>
      <c r="AI132" s="117">
        <v>0</v>
      </c>
      <c r="AJ132" s="117">
        <v>0</v>
      </c>
      <c r="AK132" s="117">
        <v>0</v>
      </c>
      <c r="AL132" s="117">
        <v>0</v>
      </c>
      <c r="AM132" s="117">
        <v>0</v>
      </c>
      <c r="AN132" s="117">
        <v>0</v>
      </c>
      <c r="AO132" s="117">
        <v>1</v>
      </c>
      <c r="AP132" s="117">
        <v>0</v>
      </c>
      <c r="AQ132" s="117">
        <v>0</v>
      </c>
      <c r="AR132" s="117">
        <v>0</v>
      </c>
      <c r="AS132" s="117">
        <v>0</v>
      </c>
      <c r="AT132" s="117">
        <v>0</v>
      </c>
      <c r="AU132" s="117">
        <v>0</v>
      </c>
      <c r="AV132" s="117">
        <v>0</v>
      </c>
      <c r="AW132" s="117">
        <v>0</v>
      </c>
      <c r="AX132" s="117">
        <v>0</v>
      </c>
      <c r="AY132" s="117">
        <v>0</v>
      </c>
      <c r="AZ132" s="117">
        <v>0</v>
      </c>
      <c r="BA132" s="117">
        <v>0</v>
      </c>
      <c r="BB132" s="117">
        <v>0</v>
      </c>
      <c r="BC132" s="117">
        <v>0</v>
      </c>
      <c r="BD132" s="117">
        <v>1</v>
      </c>
      <c r="BE132" s="117">
        <v>0</v>
      </c>
      <c r="BF132" s="117">
        <v>0</v>
      </c>
      <c r="BG132" s="117">
        <v>1</v>
      </c>
      <c r="BH132" s="117">
        <v>0</v>
      </c>
    </row>
    <row r="133" spans="1:60" x14ac:dyDescent="0.2">
      <c r="A133" s="117" t="s">
        <v>517</v>
      </c>
      <c r="B133" s="117" t="s">
        <v>362</v>
      </c>
      <c r="C133" s="117" t="s">
        <v>363</v>
      </c>
      <c r="D133" s="117" t="s">
        <v>369</v>
      </c>
      <c r="E133" s="117" t="s">
        <v>370</v>
      </c>
      <c r="F133" s="117" t="s">
        <v>371</v>
      </c>
      <c r="G133" s="117" t="s">
        <v>473</v>
      </c>
      <c r="H133" s="117">
        <v>0</v>
      </c>
      <c r="I133" s="117">
        <v>0</v>
      </c>
      <c r="J133" s="117">
        <v>0</v>
      </c>
      <c r="K133" s="117">
        <v>0</v>
      </c>
      <c r="L133" s="117">
        <v>1</v>
      </c>
      <c r="M133" s="117">
        <v>0</v>
      </c>
      <c r="N133" s="117">
        <v>0</v>
      </c>
      <c r="O133" s="117">
        <v>0</v>
      </c>
      <c r="P133" s="117">
        <v>0</v>
      </c>
      <c r="Q133" s="117">
        <v>0</v>
      </c>
      <c r="R133" s="117">
        <v>0</v>
      </c>
      <c r="S133" s="117">
        <v>0</v>
      </c>
      <c r="T133" s="117">
        <v>0</v>
      </c>
      <c r="U133" s="117">
        <v>0</v>
      </c>
      <c r="V133" s="117">
        <v>0</v>
      </c>
      <c r="W133" s="117">
        <v>0</v>
      </c>
      <c r="X133" s="117">
        <v>0</v>
      </c>
      <c r="Y133" s="117">
        <v>0</v>
      </c>
      <c r="Z133" s="117">
        <v>0</v>
      </c>
      <c r="AA133" s="117">
        <v>0</v>
      </c>
      <c r="AB133" s="117">
        <v>0</v>
      </c>
      <c r="AC133" s="117">
        <v>0</v>
      </c>
      <c r="AD133" s="117">
        <v>0</v>
      </c>
      <c r="AE133" s="117">
        <v>0</v>
      </c>
      <c r="AF133" s="117">
        <v>0</v>
      </c>
      <c r="AG133" s="117">
        <v>0</v>
      </c>
      <c r="AH133" s="117">
        <v>0</v>
      </c>
      <c r="AI133" s="117">
        <v>0</v>
      </c>
      <c r="AJ133" s="117">
        <v>0</v>
      </c>
      <c r="AK133" s="117">
        <v>33</v>
      </c>
      <c r="AL133" s="117">
        <v>0</v>
      </c>
      <c r="AM133" s="117">
        <v>0</v>
      </c>
      <c r="AN133" s="117">
        <v>0</v>
      </c>
      <c r="AO133" s="117">
        <v>1</v>
      </c>
      <c r="AP133" s="117">
        <v>0</v>
      </c>
      <c r="AQ133" s="117">
        <v>0</v>
      </c>
      <c r="AR133" s="117">
        <v>1</v>
      </c>
      <c r="AS133" s="117">
        <v>0</v>
      </c>
      <c r="AT133" s="117">
        <v>0</v>
      </c>
      <c r="AU133" s="117">
        <v>0</v>
      </c>
      <c r="AV133" s="117">
        <v>0</v>
      </c>
      <c r="AW133" s="117">
        <v>0</v>
      </c>
      <c r="AX133" s="117">
        <v>0</v>
      </c>
      <c r="AY133" s="117">
        <v>0</v>
      </c>
      <c r="AZ133" s="117">
        <v>0</v>
      </c>
      <c r="BA133" s="117">
        <v>0</v>
      </c>
      <c r="BB133" s="117">
        <v>0</v>
      </c>
      <c r="BC133" s="117">
        <v>0</v>
      </c>
      <c r="BD133" s="117">
        <v>0</v>
      </c>
      <c r="BE133" s="117">
        <v>0</v>
      </c>
      <c r="BF133" s="117">
        <v>0</v>
      </c>
      <c r="BG133" s="117">
        <v>0</v>
      </c>
      <c r="BH133" s="117">
        <v>24</v>
      </c>
    </row>
    <row r="134" spans="1:60" x14ac:dyDescent="0.2">
      <c r="A134" s="117" t="s">
        <v>518</v>
      </c>
      <c r="B134" s="117" t="s">
        <v>362</v>
      </c>
      <c r="C134" s="117" t="s">
        <v>363</v>
      </c>
      <c r="D134" s="117" t="s">
        <v>364</v>
      </c>
      <c r="E134" s="117" t="s">
        <v>365</v>
      </c>
      <c r="F134" s="117" t="s">
        <v>366</v>
      </c>
      <c r="G134" s="117" t="s">
        <v>394</v>
      </c>
      <c r="H134" s="117">
        <v>0</v>
      </c>
      <c r="I134" s="117">
        <v>0</v>
      </c>
      <c r="J134" s="117">
        <v>0</v>
      </c>
      <c r="K134" s="117">
        <v>0</v>
      </c>
      <c r="L134" s="117">
        <v>0</v>
      </c>
      <c r="M134" s="117">
        <v>0</v>
      </c>
      <c r="N134" s="117">
        <v>0</v>
      </c>
      <c r="O134" s="117">
        <v>0</v>
      </c>
      <c r="P134" s="117">
        <v>2</v>
      </c>
      <c r="Q134" s="117">
        <v>0</v>
      </c>
      <c r="R134" s="117">
        <v>7</v>
      </c>
      <c r="S134" s="117">
        <v>0</v>
      </c>
      <c r="T134" s="117">
        <v>1</v>
      </c>
      <c r="U134" s="117">
        <v>0</v>
      </c>
      <c r="V134" s="117">
        <v>0</v>
      </c>
      <c r="W134" s="117">
        <v>0</v>
      </c>
      <c r="X134" s="117">
        <v>0</v>
      </c>
      <c r="Y134" s="117">
        <v>0</v>
      </c>
      <c r="Z134" s="117">
        <v>0</v>
      </c>
      <c r="AA134" s="117">
        <v>0</v>
      </c>
      <c r="AB134" s="117">
        <v>0</v>
      </c>
      <c r="AC134" s="117">
        <v>2</v>
      </c>
      <c r="AD134" s="117">
        <v>0</v>
      </c>
      <c r="AE134" s="117">
        <v>1</v>
      </c>
      <c r="AF134" s="117">
        <v>0</v>
      </c>
      <c r="AG134" s="117">
        <v>0</v>
      </c>
      <c r="AH134" s="117">
        <v>0</v>
      </c>
      <c r="AI134" s="117">
        <v>0</v>
      </c>
      <c r="AJ134" s="117">
        <v>0</v>
      </c>
      <c r="AK134" s="117">
        <v>17</v>
      </c>
      <c r="AL134" s="117">
        <v>0</v>
      </c>
      <c r="AM134" s="117">
        <v>0</v>
      </c>
      <c r="AN134" s="117">
        <v>1</v>
      </c>
      <c r="AO134" s="117">
        <v>23</v>
      </c>
      <c r="AP134" s="117">
        <v>1</v>
      </c>
      <c r="AQ134" s="117">
        <v>0</v>
      </c>
      <c r="AR134" s="117">
        <v>4</v>
      </c>
      <c r="AS134" s="117">
        <v>0</v>
      </c>
      <c r="AT134" s="117">
        <v>0</v>
      </c>
      <c r="AU134" s="117">
        <v>0</v>
      </c>
      <c r="AV134" s="117">
        <v>0</v>
      </c>
      <c r="AW134" s="117">
        <v>0</v>
      </c>
      <c r="AX134" s="117">
        <v>0</v>
      </c>
      <c r="AY134" s="117">
        <v>0</v>
      </c>
      <c r="AZ134" s="117">
        <v>0</v>
      </c>
      <c r="BA134" s="117">
        <v>1</v>
      </c>
      <c r="BB134" s="117">
        <v>0</v>
      </c>
      <c r="BC134" s="117">
        <v>1</v>
      </c>
      <c r="BD134" s="117">
        <v>0</v>
      </c>
      <c r="BE134" s="117">
        <v>0</v>
      </c>
      <c r="BF134" s="117">
        <v>1</v>
      </c>
      <c r="BG134" s="117">
        <v>0</v>
      </c>
      <c r="BH134" s="117">
        <v>0</v>
      </c>
    </row>
    <row r="135" spans="1:60" x14ac:dyDescent="0.2">
      <c r="A135" s="117" t="s">
        <v>519</v>
      </c>
      <c r="B135" s="117" t="s">
        <v>362</v>
      </c>
      <c r="C135" s="117" t="s">
        <v>376</v>
      </c>
      <c r="D135" s="117" t="s">
        <v>377</v>
      </c>
      <c r="E135" s="117" t="s">
        <v>378</v>
      </c>
      <c r="F135" s="117" t="s">
        <v>379</v>
      </c>
      <c r="G135" s="117" t="s">
        <v>380</v>
      </c>
      <c r="H135" s="117">
        <v>42</v>
      </c>
      <c r="I135" s="117">
        <v>9</v>
      </c>
      <c r="J135" s="117">
        <v>10</v>
      </c>
      <c r="K135" s="117">
        <v>5</v>
      </c>
      <c r="L135" s="117">
        <v>3</v>
      </c>
      <c r="M135" s="117">
        <v>5</v>
      </c>
      <c r="N135" s="117">
        <v>14</v>
      </c>
      <c r="O135" s="117">
        <v>24</v>
      </c>
      <c r="P135" s="117">
        <v>112</v>
      </c>
      <c r="Q135" s="117">
        <v>1</v>
      </c>
      <c r="R135" s="117">
        <v>168</v>
      </c>
      <c r="S135" s="117">
        <v>4</v>
      </c>
      <c r="T135" s="117">
        <v>55</v>
      </c>
      <c r="U135" s="117">
        <v>1</v>
      </c>
      <c r="V135" s="117">
        <v>85</v>
      </c>
      <c r="W135" s="117">
        <v>8</v>
      </c>
      <c r="X135" s="117">
        <v>12</v>
      </c>
      <c r="Y135" s="117">
        <v>6</v>
      </c>
      <c r="Z135" s="117">
        <v>1</v>
      </c>
      <c r="AA135" s="117">
        <v>3</v>
      </c>
      <c r="AB135" s="117">
        <v>14</v>
      </c>
      <c r="AC135" s="117">
        <v>17</v>
      </c>
      <c r="AD135" s="117">
        <v>27</v>
      </c>
      <c r="AE135" s="117">
        <v>6</v>
      </c>
      <c r="AF135" s="117">
        <v>0</v>
      </c>
      <c r="AG135" s="117">
        <v>6</v>
      </c>
      <c r="AH135" s="117">
        <v>16</v>
      </c>
      <c r="AI135" s="117">
        <v>11</v>
      </c>
      <c r="AJ135" s="117">
        <v>0</v>
      </c>
      <c r="AK135" s="117">
        <v>0</v>
      </c>
      <c r="AL135" s="117">
        <v>0</v>
      </c>
      <c r="AM135" s="117">
        <v>0</v>
      </c>
      <c r="AN135" s="117">
        <v>0</v>
      </c>
      <c r="AO135" s="117">
        <v>14</v>
      </c>
      <c r="AP135" s="117">
        <v>0</v>
      </c>
      <c r="AQ135" s="117">
        <v>0</v>
      </c>
      <c r="AR135" s="117">
        <v>0</v>
      </c>
      <c r="AS135" s="117">
        <v>0</v>
      </c>
      <c r="AT135" s="117">
        <v>0</v>
      </c>
      <c r="AU135" s="117">
        <v>0</v>
      </c>
      <c r="AV135" s="117">
        <v>3</v>
      </c>
      <c r="AW135" s="117">
        <v>0</v>
      </c>
      <c r="AX135" s="117">
        <v>0</v>
      </c>
      <c r="AY135" s="117">
        <v>0</v>
      </c>
      <c r="AZ135" s="117">
        <v>0</v>
      </c>
      <c r="BA135" s="117">
        <v>81</v>
      </c>
      <c r="BB135" s="117">
        <v>139</v>
      </c>
      <c r="BC135" s="117">
        <v>2</v>
      </c>
      <c r="BD135" s="117">
        <v>28</v>
      </c>
      <c r="BE135" s="117">
        <v>0</v>
      </c>
      <c r="BF135" s="117">
        <v>0</v>
      </c>
      <c r="BG135" s="117">
        <v>12</v>
      </c>
      <c r="BH135" s="117">
        <v>0</v>
      </c>
    </row>
    <row r="136" spans="1:60" x14ac:dyDescent="0.2">
      <c r="A136" s="117" t="s">
        <v>520</v>
      </c>
      <c r="B136" s="117" t="s">
        <v>362</v>
      </c>
      <c r="C136" s="117" t="s">
        <v>376</v>
      </c>
      <c r="D136" s="117" t="s">
        <v>377</v>
      </c>
      <c r="E136" s="117" t="s">
        <v>378</v>
      </c>
      <c r="F136" s="117" t="s">
        <v>379</v>
      </c>
      <c r="G136" s="117" t="s">
        <v>380</v>
      </c>
      <c r="H136" s="117">
        <v>13</v>
      </c>
      <c r="I136" s="117">
        <v>13</v>
      </c>
      <c r="J136" s="117">
        <v>2</v>
      </c>
      <c r="K136" s="117">
        <v>2</v>
      </c>
      <c r="L136" s="117">
        <v>0</v>
      </c>
      <c r="M136" s="117">
        <v>0</v>
      </c>
      <c r="N136" s="117">
        <v>3</v>
      </c>
      <c r="O136" s="117">
        <v>2</v>
      </c>
      <c r="P136" s="117">
        <v>0</v>
      </c>
      <c r="Q136" s="117">
        <v>0</v>
      </c>
      <c r="R136" s="117">
        <v>0</v>
      </c>
      <c r="S136" s="117">
        <v>0</v>
      </c>
      <c r="T136" s="117">
        <v>3</v>
      </c>
      <c r="U136" s="117">
        <v>0</v>
      </c>
      <c r="V136" s="117">
        <v>21</v>
      </c>
      <c r="W136" s="117">
        <v>4</v>
      </c>
      <c r="X136" s="117">
        <v>0</v>
      </c>
      <c r="Y136" s="117">
        <v>0</v>
      </c>
      <c r="Z136" s="117">
        <v>0</v>
      </c>
      <c r="AA136" s="117">
        <v>0</v>
      </c>
      <c r="AB136" s="117">
        <v>0</v>
      </c>
      <c r="AC136" s="117">
        <v>0</v>
      </c>
      <c r="AD136" s="117">
        <v>0</v>
      </c>
      <c r="AE136" s="117">
        <v>0</v>
      </c>
      <c r="AF136" s="117">
        <v>0</v>
      </c>
      <c r="AG136" s="117">
        <v>0</v>
      </c>
      <c r="AH136" s="117">
        <v>0</v>
      </c>
      <c r="AI136" s="117">
        <v>0</v>
      </c>
      <c r="AJ136" s="117">
        <v>0</v>
      </c>
      <c r="AK136" s="117">
        <v>0</v>
      </c>
      <c r="AL136" s="117">
        <v>0</v>
      </c>
      <c r="AM136" s="117">
        <v>0</v>
      </c>
      <c r="AN136" s="117">
        <v>0</v>
      </c>
      <c r="AO136" s="117">
        <v>0</v>
      </c>
      <c r="AP136" s="117">
        <v>0</v>
      </c>
      <c r="AQ136" s="117">
        <v>0</v>
      </c>
      <c r="AR136" s="117">
        <v>0</v>
      </c>
      <c r="AS136" s="117">
        <v>1</v>
      </c>
      <c r="AT136" s="117">
        <v>0</v>
      </c>
      <c r="AU136" s="117">
        <v>0</v>
      </c>
      <c r="AV136" s="117">
        <v>0</v>
      </c>
      <c r="AW136" s="117">
        <v>0</v>
      </c>
      <c r="AX136" s="117">
        <v>0</v>
      </c>
      <c r="AY136" s="117">
        <v>0</v>
      </c>
      <c r="AZ136" s="117">
        <v>0</v>
      </c>
      <c r="BA136" s="117">
        <v>1</v>
      </c>
      <c r="BB136" s="117">
        <v>1</v>
      </c>
      <c r="BC136" s="117">
        <v>1</v>
      </c>
      <c r="BD136" s="117">
        <v>3</v>
      </c>
      <c r="BE136" s="117">
        <v>0</v>
      </c>
      <c r="BF136" s="117">
        <v>0</v>
      </c>
      <c r="BG136" s="117">
        <v>0</v>
      </c>
      <c r="BH136" s="117">
        <v>0</v>
      </c>
    </row>
    <row r="137" spans="1:60" x14ac:dyDescent="0.2">
      <c r="A137" s="117" t="s">
        <v>521</v>
      </c>
      <c r="B137" s="117" t="s">
        <v>362</v>
      </c>
      <c r="C137" s="117" t="s">
        <v>376</v>
      </c>
      <c r="D137" s="117" t="s">
        <v>377</v>
      </c>
      <c r="E137" s="117" t="s">
        <v>378</v>
      </c>
      <c r="F137" s="117" t="s">
        <v>379</v>
      </c>
      <c r="G137" s="117" t="s">
        <v>380</v>
      </c>
      <c r="H137" s="117">
        <v>0</v>
      </c>
      <c r="I137" s="117">
        <v>0</v>
      </c>
      <c r="J137" s="117">
        <v>0</v>
      </c>
      <c r="K137" s="117">
        <v>0</v>
      </c>
      <c r="L137" s="117">
        <v>0</v>
      </c>
      <c r="M137" s="117">
        <v>0</v>
      </c>
      <c r="N137" s="117">
        <v>0</v>
      </c>
      <c r="O137" s="117">
        <v>0</v>
      </c>
      <c r="P137" s="117">
        <v>2</v>
      </c>
      <c r="Q137" s="117">
        <v>0</v>
      </c>
      <c r="R137" s="117">
        <v>15</v>
      </c>
      <c r="S137" s="117">
        <v>0</v>
      </c>
      <c r="T137" s="117">
        <v>21</v>
      </c>
      <c r="U137" s="117">
        <v>0</v>
      </c>
      <c r="V137" s="117">
        <v>0</v>
      </c>
      <c r="W137" s="117">
        <v>0</v>
      </c>
      <c r="X137" s="117">
        <v>6</v>
      </c>
      <c r="Y137" s="117">
        <v>0</v>
      </c>
      <c r="Z137" s="117">
        <v>0</v>
      </c>
      <c r="AA137" s="117">
        <v>0</v>
      </c>
      <c r="AB137" s="117">
        <v>0</v>
      </c>
      <c r="AC137" s="117">
        <v>0</v>
      </c>
      <c r="AD137" s="117">
        <v>0</v>
      </c>
      <c r="AE137" s="117">
        <v>0</v>
      </c>
      <c r="AF137" s="117">
        <v>1</v>
      </c>
      <c r="AG137" s="117">
        <v>17</v>
      </c>
      <c r="AH137" s="117">
        <v>2</v>
      </c>
      <c r="AI137" s="117">
        <v>5</v>
      </c>
      <c r="AJ137" s="117">
        <v>0</v>
      </c>
      <c r="AK137" s="117">
        <v>0</v>
      </c>
      <c r="AL137" s="117">
        <v>0</v>
      </c>
      <c r="AM137" s="117">
        <v>0</v>
      </c>
      <c r="AN137" s="117">
        <v>0</v>
      </c>
      <c r="AO137" s="117">
        <v>3</v>
      </c>
      <c r="AP137" s="117">
        <v>0</v>
      </c>
      <c r="AQ137" s="117">
        <v>0</v>
      </c>
      <c r="AR137" s="117">
        <v>0</v>
      </c>
      <c r="AS137" s="117">
        <v>5</v>
      </c>
      <c r="AT137" s="117">
        <v>0</v>
      </c>
      <c r="AU137" s="117">
        <v>4</v>
      </c>
      <c r="AV137" s="117">
        <v>0</v>
      </c>
      <c r="AW137" s="117">
        <v>0</v>
      </c>
      <c r="AX137" s="117">
        <v>0</v>
      </c>
      <c r="AY137" s="117">
        <v>0</v>
      </c>
      <c r="AZ137" s="117">
        <v>0</v>
      </c>
      <c r="BA137" s="117">
        <v>0</v>
      </c>
      <c r="BB137" s="117">
        <v>0</v>
      </c>
      <c r="BC137" s="117">
        <v>0</v>
      </c>
      <c r="BD137" s="117">
        <v>0</v>
      </c>
      <c r="BE137" s="117">
        <v>0</v>
      </c>
      <c r="BF137" s="117">
        <v>0</v>
      </c>
      <c r="BG137" s="117">
        <v>1</v>
      </c>
      <c r="BH137" s="117">
        <v>0</v>
      </c>
    </row>
    <row r="138" spans="1:60" x14ac:dyDescent="0.2">
      <c r="A138" s="117" t="s">
        <v>522</v>
      </c>
      <c r="B138" s="117" t="s">
        <v>362</v>
      </c>
      <c r="C138" s="117" t="s">
        <v>376</v>
      </c>
      <c r="D138" s="117" t="s">
        <v>377</v>
      </c>
      <c r="E138" s="117" t="s">
        <v>378</v>
      </c>
      <c r="F138" s="117" t="s">
        <v>379</v>
      </c>
      <c r="G138" s="117" t="s">
        <v>380</v>
      </c>
      <c r="H138" s="117">
        <v>18</v>
      </c>
      <c r="I138" s="117">
        <v>0</v>
      </c>
      <c r="J138" s="117">
        <v>1</v>
      </c>
      <c r="K138" s="117">
        <v>0</v>
      </c>
      <c r="L138" s="117">
        <v>0</v>
      </c>
      <c r="M138" s="117">
        <v>0</v>
      </c>
      <c r="N138" s="117">
        <v>0</v>
      </c>
      <c r="O138" s="117">
        <v>0</v>
      </c>
      <c r="P138" s="117">
        <v>0</v>
      </c>
      <c r="Q138" s="117">
        <v>0</v>
      </c>
      <c r="R138" s="117">
        <v>0</v>
      </c>
      <c r="S138" s="117">
        <v>0</v>
      </c>
      <c r="T138" s="117">
        <v>0</v>
      </c>
      <c r="U138" s="117">
        <v>1</v>
      </c>
      <c r="V138" s="117">
        <v>30</v>
      </c>
      <c r="W138" s="117">
        <v>6</v>
      </c>
      <c r="X138" s="117">
        <v>0</v>
      </c>
      <c r="Y138" s="117">
        <v>0</v>
      </c>
      <c r="Z138" s="117">
        <v>0</v>
      </c>
      <c r="AA138" s="117">
        <v>1</v>
      </c>
      <c r="AB138" s="117">
        <v>1</v>
      </c>
      <c r="AC138" s="117">
        <v>1</v>
      </c>
      <c r="AD138" s="117">
        <v>0</v>
      </c>
      <c r="AE138" s="117">
        <v>0</v>
      </c>
      <c r="AF138" s="117">
        <v>0</v>
      </c>
      <c r="AG138" s="117">
        <v>3</v>
      </c>
      <c r="AH138" s="117">
        <v>7</v>
      </c>
      <c r="AI138" s="117">
        <v>0</v>
      </c>
      <c r="AJ138" s="117">
        <v>0</v>
      </c>
      <c r="AK138" s="117">
        <v>0</v>
      </c>
      <c r="AL138" s="117">
        <v>0</v>
      </c>
      <c r="AM138" s="117">
        <v>0</v>
      </c>
      <c r="AN138" s="117">
        <v>0</v>
      </c>
      <c r="AO138" s="117">
        <v>0</v>
      </c>
      <c r="AP138" s="117">
        <v>0</v>
      </c>
      <c r="AQ138" s="117">
        <v>0</v>
      </c>
      <c r="AR138" s="117">
        <v>0</v>
      </c>
      <c r="AS138" s="117">
        <v>0</v>
      </c>
      <c r="AT138" s="117">
        <v>0</v>
      </c>
      <c r="AU138" s="117">
        <v>0</v>
      </c>
      <c r="AV138" s="117">
        <v>0</v>
      </c>
      <c r="AW138" s="117">
        <v>0</v>
      </c>
      <c r="AX138" s="117">
        <v>0</v>
      </c>
      <c r="AY138" s="117">
        <v>0</v>
      </c>
      <c r="AZ138" s="117">
        <v>0</v>
      </c>
      <c r="BA138" s="117">
        <v>1</v>
      </c>
      <c r="BB138" s="117">
        <v>2</v>
      </c>
      <c r="BC138" s="117">
        <v>0</v>
      </c>
      <c r="BD138" s="117">
        <v>0</v>
      </c>
      <c r="BE138" s="117">
        <v>0</v>
      </c>
      <c r="BF138" s="117">
        <v>0</v>
      </c>
      <c r="BG138" s="117">
        <v>0</v>
      </c>
      <c r="BH138" s="117">
        <v>0</v>
      </c>
    </row>
    <row r="139" spans="1:60" x14ac:dyDescent="0.2">
      <c r="A139" s="117" t="s">
        <v>523</v>
      </c>
      <c r="B139" s="117" t="s">
        <v>362</v>
      </c>
      <c r="C139" s="117" t="s">
        <v>376</v>
      </c>
      <c r="D139" s="117" t="s">
        <v>377</v>
      </c>
      <c r="E139" s="117" t="s">
        <v>378</v>
      </c>
      <c r="F139" s="117" t="s">
        <v>379</v>
      </c>
      <c r="G139" s="117" t="s">
        <v>380</v>
      </c>
      <c r="H139" s="117">
        <v>3</v>
      </c>
      <c r="I139" s="117">
        <v>5</v>
      </c>
      <c r="J139" s="117">
        <v>7</v>
      </c>
      <c r="K139" s="117">
        <v>9</v>
      </c>
      <c r="L139" s="117">
        <v>0</v>
      </c>
      <c r="M139" s="117">
        <v>0</v>
      </c>
      <c r="N139" s="117">
        <v>8</v>
      </c>
      <c r="O139" s="117">
        <v>27</v>
      </c>
      <c r="P139" s="117">
        <v>0</v>
      </c>
      <c r="Q139" s="117">
        <v>1</v>
      </c>
      <c r="R139" s="117">
        <v>0</v>
      </c>
      <c r="S139" s="117">
        <v>0</v>
      </c>
      <c r="T139" s="117">
        <v>0</v>
      </c>
      <c r="U139" s="117">
        <v>0</v>
      </c>
      <c r="V139" s="117">
        <v>0</v>
      </c>
      <c r="W139" s="117">
        <v>0</v>
      </c>
      <c r="X139" s="117">
        <v>0</v>
      </c>
      <c r="Y139" s="117">
        <v>0</v>
      </c>
      <c r="Z139" s="117">
        <v>0</v>
      </c>
      <c r="AA139" s="117">
        <v>0</v>
      </c>
      <c r="AB139" s="117">
        <v>0</v>
      </c>
      <c r="AC139" s="117">
        <v>0</v>
      </c>
      <c r="AD139" s="117">
        <v>3</v>
      </c>
      <c r="AE139" s="117">
        <v>0</v>
      </c>
      <c r="AF139" s="117">
        <v>0</v>
      </c>
      <c r="AG139" s="117">
        <v>0</v>
      </c>
      <c r="AH139" s="117">
        <v>2</v>
      </c>
      <c r="AI139" s="117">
        <v>0</v>
      </c>
      <c r="AJ139" s="117">
        <v>0</v>
      </c>
      <c r="AK139" s="117">
        <v>0</v>
      </c>
      <c r="AL139" s="117">
        <v>0</v>
      </c>
      <c r="AM139" s="117">
        <v>0</v>
      </c>
      <c r="AN139" s="117">
        <v>0</v>
      </c>
      <c r="AO139" s="117">
        <v>0</v>
      </c>
      <c r="AP139" s="117">
        <v>0</v>
      </c>
      <c r="AQ139" s="117">
        <v>0</v>
      </c>
      <c r="AR139" s="117">
        <v>0</v>
      </c>
      <c r="AS139" s="117">
        <v>0</v>
      </c>
      <c r="AT139" s="117">
        <v>0</v>
      </c>
      <c r="AU139" s="117">
        <v>0</v>
      </c>
      <c r="AV139" s="117">
        <v>0</v>
      </c>
      <c r="AW139" s="117">
        <v>0</v>
      </c>
      <c r="AX139" s="117">
        <v>0</v>
      </c>
      <c r="AY139" s="117">
        <v>0</v>
      </c>
      <c r="AZ139" s="117">
        <v>0</v>
      </c>
      <c r="BA139" s="117">
        <v>0</v>
      </c>
      <c r="BB139" s="117">
        <v>0</v>
      </c>
      <c r="BC139" s="117">
        <v>0</v>
      </c>
      <c r="BD139" s="117">
        <v>3</v>
      </c>
      <c r="BE139" s="117">
        <v>0</v>
      </c>
      <c r="BF139" s="117">
        <v>0</v>
      </c>
      <c r="BG139" s="117">
        <v>0</v>
      </c>
      <c r="BH139" s="117">
        <v>0</v>
      </c>
    </row>
    <row r="140" spans="1:60" x14ac:dyDescent="0.2">
      <c r="A140" s="117" t="s">
        <v>524</v>
      </c>
      <c r="B140" s="117" t="s">
        <v>362</v>
      </c>
      <c r="C140" s="117" t="s">
        <v>376</v>
      </c>
      <c r="D140" s="117" t="s">
        <v>377</v>
      </c>
      <c r="E140" s="117" t="s">
        <v>378</v>
      </c>
      <c r="F140" s="117" t="s">
        <v>379</v>
      </c>
      <c r="G140" s="117" t="s">
        <v>380</v>
      </c>
      <c r="H140" s="117">
        <v>10</v>
      </c>
      <c r="I140" s="117">
        <v>0</v>
      </c>
      <c r="J140" s="117">
        <v>1</v>
      </c>
      <c r="K140" s="117">
        <v>0</v>
      </c>
      <c r="L140" s="117">
        <v>0</v>
      </c>
      <c r="M140" s="117">
        <v>0</v>
      </c>
      <c r="N140" s="117">
        <v>0</v>
      </c>
      <c r="O140" s="117">
        <v>0</v>
      </c>
      <c r="P140" s="117">
        <v>30</v>
      </c>
      <c r="Q140" s="117">
        <v>3</v>
      </c>
      <c r="R140" s="117">
        <v>22</v>
      </c>
      <c r="S140" s="117">
        <v>0</v>
      </c>
      <c r="T140" s="117">
        <v>1</v>
      </c>
      <c r="U140" s="117">
        <v>0</v>
      </c>
      <c r="V140" s="117">
        <v>4</v>
      </c>
      <c r="W140" s="117">
        <v>1</v>
      </c>
      <c r="X140" s="117">
        <v>0</v>
      </c>
      <c r="Y140" s="117">
        <v>0</v>
      </c>
      <c r="Z140" s="117">
        <v>0</v>
      </c>
      <c r="AA140" s="117">
        <v>0</v>
      </c>
      <c r="AB140" s="117">
        <v>0</v>
      </c>
      <c r="AC140" s="117">
        <v>0</v>
      </c>
      <c r="AD140" s="117">
        <v>0</v>
      </c>
      <c r="AE140" s="117">
        <v>0</v>
      </c>
      <c r="AF140" s="117">
        <v>0</v>
      </c>
      <c r="AG140" s="117">
        <v>0</v>
      </c>
      <c r="AH140" s="117">
        <v>0</v>
      </c>
      <c r="AI140" s="117">
        <v>6</v>
      </c>
      <c r="AJ140" s="117">
        <v>0</v>
      </c>
      <c r="AK140" s="117">
        <v>0</v>
      </c>
      <c r="AL140" s="117">
        <v>0</v>
      </c>
      <c r="AM140" s="117">
        <v>0</v>
      </c>
      <c r="AN140" s="117">
        <v>0</v>
      </c>
      <c r="AO140" s="117">
        <v>0</v>
      </c>
      <c r="AP140" s="117">
        <v>0</v>
      </c>
      <c r="AQ140" s="117">
        <v>0</v>
      </c>
      <c r="AR140" s="117">
        <v>0</v>
      </c>
      <c r="AS140" s="117">
        <v>0</v>
      </c>
      <c r="AT140" s="117">
        <v>0</v>
      </c>
      <c r="AU140" s="117">
        <v>0</v>
      </c>
      <c r="AV140" s="117">
        <v>0</v>
      </c>
      <c r="AW140" s="117">
        <v>0</v>
      </c>
      <c r="AX140" s="117">
        <v>0</v>
      </c>
      <c r="AY140" s="117">
        <v>0</v>
      </c>
      <c r="AZ140" s="117">
        <v>0</v>
      </c>
      <c r="BA140" s="117">
        <v>0</v>
      </c>
      <c r="BB140" s="117">
        <v>0</v>
      </c>
      <c r="BC140" s="117">
        <v>0</v>
      </c>
      <c r="BD140" s="117">
        <v>0</v>
      </c>
      <c r="BE140" s="117">
        <v>0</v>
      </c>
      <c r="BF140" s="117">
        <v>0</v>
      </c>
      <c r="BG140" s="117">
        <v>0</v>
      </c>
      <c r="BH140" s="117">
        <v>0</v>
      </c>
    </row>
    <row r="141" spans="1:60" x14ac:dyDescent="0.2">
      <c r="A141" s="117" t="s">
        <v>525</v>
      </c>
      <c r="B141" s="117" t="s">
        <v>362</v>
      </c>
      <c r="C141" s="117" t="s">
        <v>386</v>
      </c>
      <c r="D141" s="117" t="s">
        <v>387</v>
      </c>
      <c r="E141" s="117" t="s">
        <v>388</v>
      </c>
      <c r="F141" s="117" t="s">
        <v>389</v>
      </c>
      <c r="G141" s="117" t="s">
        <v>390</v>
      </c>
      <c r="H141" s="117">
        <v>0</v>
      </c>
      <c r="I141" s="117">
        <v>0</v>
      </c>
      <c r="J141" s="117">
        <v>0</v>
      </c>
      <c r="K141" s="117">
        <v>0</v>
      </c>
      <c r="L141" s="117">
        <v>0</v>
      </c>
      <c r="M141" s="117">
        <v>0</v>
      </c>
      <c r="N141" s="117">
        <v>0</v>
      </c>
      <c r="O141" s="117">
        <v>0</v>
      </c>
      <c r="P141" s="117">
        <v>0</v>
      </c>
      <c r="Q141" s="117">
        <v>0</v>
      </c>
      <c r="R141" s="117">
        <v>0</v>
      </c>
      <c r="S141" s="117">
        <v>0</v>
      </c>
      <c r="T141" s="117">
        <v>0</v>
      </c>
      <c r="U141" s="117">
        <v>0</v>
      </c>
      <c r="V141" s="117">
        <v>0</v>
      </c>
      <c r="W141" s="117">
        <v>0</v>
      </c>
      <c r="X141" s="117">
        <v>0</v>
      </c>
      <c r="Y141" s="117">
        <v>0</v>
      </c>
      <c r="Z141" s="117">
        <v>0</v>
      </c>
      <c r="AA141" s="117">
        <v>0</v>
      </c>
      <c r="AB141" s="117">
        <v>0</v>
      </c>
      <c r="AC141" s="117">
        <v>0</v>
      </c>
      <c r="AD141" s="117">
        <v>0</v>
      </c>
      <c r="AE141" s="117">
        <v>0</v>
      </c>
      <c r="AF141" s="117">
        <v>0</v>
      </c>
      <c r="AG141" s="117">
        <v>0</v>
      </c>
      <c r="AH141" s="117">
        <v>0</v>
      </c>
      <c r="AI141" s="117">
        <v>0</v>
      </c>
      <c r="AJ141" s="117">
        <v>0</v>
      </c>
      <c r="AK141" s="117">
        <v>0</v>
      </c>
      <c r="AL141" s="117">
        <v>0</v>
      </c>
      <c r="AM141" s="117">
        <v>0</v>
      </c>
      <c r="AN141" s="117">
        <v>0</v>
      </c>
      <c r="AO141" s="117">
        <v>0</v>
      </c>
      <c r="AP141" s="117">
        <v>0</v>
      </c>
      <c r="AQ141" s="117">
        <v>0</v>
      </c>
      <c r="AR141" s="117">
        <v>0</v>
      </c>
      <c r="AS141" s="117">
        <v>0</v>
      </c>
      <c r="AT141" s="117">
        <v>0</v>
      </c>
      <c r="AU141" s="117">
        <v>0</v>
      </c>
      <c r="AV141" s="117">
        <v>0</v>
      </c>
      <c r="AW141" s="117">
        <v>1</v>
      </c>
      <c r="AX141" s="117">
        <v>3</v>
      </c>
      <c r="AY141" s="117">
        <v>0</v>
      </c>
      <c r="AZ141" s="117">
        <v>0</v>
      </c>
      <c r="BA141" s="117">
        <v>0</v>
      </c>
      <c r="BB141" s="117">
        <v>0</v>
      </c>
      <c r="BC141" s="117">
        <v>0</v>
      </c>
      <c r="BD141" s="117">
        <v>0</v>
      </c>
      <c r="BE141" s="117">
        <v>0</v>
      </c>
      <c r="BF141" s="117">
        <v>0</v>
      </c>
      <c r="BG141" s="117">
        <v>0</v>
      </c>
      <c r="BH141" s="117">
        <v>8</v>
      </c>
    </row>
    <row r="142" spans="1:60" x14ac:dyDescent="0.2">
      <c r="A142" s="117" t="s">
        <v>526</v>
      </c>
      <c r="B142" s="117" t="s">
        <v>362</v>
      </c>
      <c r="C142" s="117" t="s">
        <v>363</v>
      </c>
      <c r="D142" s="117" t="s">
        <v>369</v>
      </c>
      <c r="E142" s="117" t="s">
        <v>370</v>
      </c>
      <c r="F142" s="117" t="s">
        <v>371</v>
      </c>
      <c r="G142" s="117" t="s">
        <v>372</v>
      </c>
      <c r="H142" s="117">
        <v>0</v>
      </c>
      <c r="I142" s="117">
        <v>0</v>
      </c>
      <c r="J142" s="117">
        <v>0</v>
      </c>
      <c r="K142" s="117">
        <v>0</v>
      </c>
      <c r="L142" s="117">
        <v>0</v>
      </c>
      <c r="M142" s="117">
        <v>0</v>
      </c>
      <c r="N142" s="117">
        <v>0</v>
      </c>
      <c r="O142" s="117">
        <v>0</v>
      </c>
      <c r="P142" s="117">
        <v>0</v>
      </c>
      <c r="Q142" s="117">
        <v>0</v>
      </c>
      <c r="R142" s="117">
        <v>0</v>
      </c>
      <c r="S142" s="117">
        <v>0</v>
      </c>
      <c r="T142" s="117">
        <v>0</v>
      </c>
      <c r="U142" s="117">
        <v>0</v>
      </c>
      <c r="V142" s="117">
        <v>0</v>
      </c>
      <c r="W142" s="117">
        <v>0</v>
      </c>
      <c r="X142" s="117">
        <v>0</v>
      </c>
      <c r="Y142" s="117">
        <v>0</v>
      </c>
      <c r="Z142" s="117">
        <v>0</v>
      </c>
      <c r="AA142" s="117">
        <v>0</v>
      </c>
      <c r="AB142" s="117">
        <v>0</v>
      </c>
      <c r="AC142" s="117">
        <v>0</v>
      </c>
      <c r="AD142" s="117">
        <v>0</v>
      </c>
      <c r="AE142" s="117">
        <v>0</v>
      </c>
      <c r="AF142" s="117">
        <v>0</v>
      </c>
      <c r="AG142" s="117">
        <v>0</v>
      </c>
      <c r="AH142" s="117">
        <v>0</v>
      </c>
      <c r="AI142" s="117">
        <v>0</v>
      </c>
      <c r="AJ142" s="117">
        <v>0</v>
      </c>
      <c r="AK142" s="117">
        <v>0</v>
      </c>
      <c r="AL142" s="117">
        <v>0</v>
      </c>
      <c r="AM142" s="117">
        <v>0</v>
      </c>
      <c r="AN142" s="117">
        <v>0</v>
      </c>
      <c r="AO142" s="117">
        <v>0</v>
      </c>
      <c r="AP142" s="117">
        <v>0</v>
      </c>
      <c r="AQ142" s="117">
        <v>0</v>
      </c>
      <c r="AR142" s="117">
        <v>0</v>
      </c>
      <c r="AS142" s="117">
        <v>0</v>
      </c>
      <c r="AT142" s="117">
        <v>0</v>
      </c>
      <c r="AU142" s="117">
        <v>0</v>
      </c>
      <c r="AV142" s="117">
        <v>0</v>
      </c>
      <c r="AW142" s="117">
        <v>0</v>
      </c>
      <c r="AX142" s="117">
        <v>0</v>
      </c>
      <c r="AY142" s="117">
        <v>0</v>
      </c>
      <c r="AZ142" s="117">
        <v>0</v>
      </c>
      <c r="BA142" s="117">
        <v>0</v>
      </c>
      <c r="BB142" s="117">
        <v>0</v>
      </c>
      <c r="BC142" s="117">
        <v>0</v>
      </c>
      <c r="BD142" s="117">
        <v>0</v>
      </c>
      <c r="BE142" s="117">
        <v>0</v>
      </c>
      <c r="BF142" s="117">
        <v>0</v>
      </c>
      <c r="BG142" s="117">
        <v>0</v>
      </c>
      <c r="BH142" s="117">
        <v>13</v>
      </c>
    </row>
    <row r="143" spans="1:60" x14ac:dyDescent="0.2">
      <c r="A143" s="117" t="s">
        <v>527</v>
      </c>
      <c r="B143" s="117" t="s">
        <v>362</v>
      </c>
      <c r="C143" s="117" t="s">
        <v>376</v>
      </c>
      <c r="D143" s="117" t="s">
        <v>377</v>
      </c>
      <c r="E143" s="117" t="s">
        <v>378</v>
      </c>
      <c r="F143" s="117" t="s">
        <v>379</v>
      </c>
      <c r="G143" s="117" t="s">
        <v>380</v>
      </c>
      <c r="H143" s="117">
        <v>0</v>
      </c>
      <c r="I143" s="117">
        <v>0</v>
      </c>
      <c r="J143" s="117">
        <v>0</v>
      </c>
      <c r="K143" s="117">
        <v>0</v>
      </c>
      <c r="L143" s="117">
        <v>0</v>
      </c>
      <c r="M143" s="117">
        <v>0</v>
      </c>
      <c r="N143" s="117">
        <v>0</v>
      </c>
      <c r="O143" s="117">
        <v>0</v>
      </c>
      <c r="P143" s="117">
        <v>2</v>
      </c>
      <c r="Q143" s="117">
        <v>0</v>
      </c>
      <c r="R143" s="117">
        <v>11</v>
      </c>
      <c r="S143" s="117">
        <v>0</v>
      </c>
      <c r="T143" s="117">
        <v>4</v>
      </c>
      <c r="U143" s="117">
        <v>0</v>
      </c>
      <c r="V143" s="117">
        <v>0</v>
      </c>
      <c r="W143" s="117">
        <v>1</v>
      </c>
      <c r="X143" s="117">
        <v>3</v>
      </c>
      <c r="Y143" s="117">
        <v>0</v>
      </c>
      <c r="Z143" s="117">
        <v>0</v>
      </c>
      <c r="AA143" s="117">
        <v>1</v>
      </c>
      <c r="AB143" s="117">
        <v>0</v>
      </c>
      <c r="AC143" s="117">
        <v>0</v>
      </c>
      <c r="AD143" s="117">
        <v>0</v>
      </c>
      <c r="AE143" s="117">
        <v>0</v>
      </c>
      <c r="AF143" s="117">
        <v>0</v>
      </c>
      <c r="AG143" s="117">
        <v>0</v>
      </c>
      <c r="AH143" s="117">
        <v>1</v>
      </c>
      <c r="AI143" s="117">
        <v>1</v>
      </c>
      <c r="AJ143" s="117">
        <v>0</v>
      </c>
      <c r="AK143" s="117">
        <v>0</v>
      </c>
      <c r="AL143" s="117">
        <v>0</v>
      </c>
      <c r="AM143" s="117">
        <v>0</v>
      </c>
      <c r="AN143" s="117">
        <v>0</v>
      </c>
      <c r="AO143" s="117">
        <v>0</v>
      </c>
      <c r="AP143" s="117">
        <v>0</v>
      </c>
      <c r="AQ143" s="117">
        <v>0</v>
      </c>
      <c r="AR143" s="117">
        <v>0</v>
      </c>
      <c r="AS143" s="117">
        <v>3</v>
      </c>
      <c r="AT143" s="117">
        <v>7</v>
      </c>
      <c r="AU143" s="117">
        <v>0</v>
      </c>
      <c r="AV143" s="117">
        <v>0</v>
      </c>
      <c r="AW143" s="117">
        <v>13</v>
      </c>
      <c r="AX143" s="117">
        <v>1</v>
      </c>
      <c r="AY143" s="117">
        <v>3</v>
      </c>
      <c r="AZ143" s="117">
        <v>0</v>
      </c>
      <c r="BA143" s="117">
        <v>3</v>
      </c>
      <c r="BB143" s="117">
        <v>0</v>
      </c>
      <c r="BC143" s="117">
        <v>5</v>
      </c>
      <c r="BD143" s="117">
        <v>0</v>
      </c>
      <c r="BE143" s="117">
        <v>0</v>
      </c>
      <c r="BF143" s="117">
        <v>0</v>
      </c>
      <c r="BG143" s="117">
        <v>0</v>
      </c>
      <c r="BH143" s="117">
        <v>0</v>
      </c>
    </row>
    <row r="144" spans="1:60" x14ac:dyDescent="0.2">
      <c r="A144" s="117" t="s">
        <v>528</v>
      </c>
      <c r="B144" s="117" t="s">
        <v>362</v>
      </c>
      <c r="C144" s="117" t="s">
        <v>376</v>
      </c>
      <c r="D144" s="117" t="s">
        <v>377</v>
      </c>
      <c r="E144" s="117" t="s">
        <v>378</v>
      </c>
      <c r="F144" s="117" t="s">
        <v>379</v>
      </c>
      <c r="G144" s="117" t="s">
        <v>380</v>
      </c>
      <c r="H144" s="117">
        <v>13</v>
      </c>
      <c r="I144" s="117">
        <v>0</v>
      </c>
      <c r="J144" s="117">
        <v>32</v>
      </c>
      <c r="K144" s="117">
        <v>9</v>
      </c>
      <c r="L144" s="117">
        <v>0</v>
      </c>
      <c r="M144" s="117">
        <v>0</v>
      </c>
      <c r="N144" s="117">
        <v>1</v>
      </c>
      <c r="O144" s="117">
        <v>0</v>
      </c>
      <c r="P144" s="117">
        <v>5</v>
      </c>
      <c r="Q144" s="117">
        <v>0</v>
      </c>
      <c r="R144" s="117">
        <v>2</v>
      </c>
      <c r="S144" s="117">
        <v>0</v>
      </c>
      <c r="T144" s="117">
        <v>1</v>
      </c>
      <c r="U144" s="117">
        <v>0</v>
      </c>
      <c r="V144" s="117">
        <v>5</v>
      </c>
      <c r="W144" s="117">
        <v>10</v>
      </c>
      <c r="X144" s="117">
        <v>0</v>
      </c>
      <c r="Y144" s="117">
        <v>0</v>
      </c>
      <c r="Z144" s="117">
        <v>0</v>
      </c>
      <c r="AA144" s="117">
        <v>1</v>
      </c>
      <c r="AB144" s="117">
        <v>2</v>
      </c>
      <c r="AC144" s="117">
        <v>7</v>
      </c>
      <c r="AD144" s="117">
        <v>1</v>
      </c>
      <c r="AE144" s="117">
        <v>0</v>
      </c>
      <c r="AF144" s="117">
        <v>0</v>
      </c>
      <c r="AG144" s="117">
        <v>0</v>
      </c>
      <c r="AH144" s="117">
        <v>0</v>
      </c>
      <c r="AI144" s="117">
        <v>0</v>
      </c>
      <c r="AJ144" s="117">
        <v>0</v>
      </c>
      <c r="AK144" s="117">
        <v>0</v>
      </c>
      <c r="AL144" s="117">
        <v>0</v>
      </c>
      <c r="AM144" s="117">
        <v>0</v>
      </c>
      <c r="AN144" s="117">
        <v>0</v>
      </c>
      <c r="AO144" s="117">
        <v>0</v>
      </c>
      <c r="AP144" s="117">
        <v>0</v>
      </c>
      <c r="AQ144" s="117">
        <v>0</v>
      </c>
      <c r="AR144" s="117">
        <v>0</v>
      </c>
      <c r="AS144" s="117">
        <v>0</v>
      </c>
      <c r="AT144" s="117">
        <v>0</v>
      </c>
      <c r="AU144" s="117">
        <v>0</v>
      </c>
      <c r="AV144" s="117">
        <v>0</v>
      </c>
      <c r="AW144" s="117">
        <v>0</v>
      </c>
      <c r="AX144" s="117">
        <v>0</v>
      </c>
      <c r="AY144" s="117">
        <v>0</v>
      </c>
      <c r="AZ144" s="117">
        <v>0</v>
      </c>
      <c r="BA144" s="117">
        <v>0</v>
      </c>
      <c r="BB144" s="117">
        <v>0</v>
      </c>
      <c r="BC144" s="117">
        <v>0</v>
      </c>
      <c r="BD144" s="117">
        <v>0</v>
      </c>
      <c r="BE144" s="117">
        <v>0</v>
      </c>
      <c r="BF144" s="117">
        <v>0</v>
      </c>
      <c r="BG144" s="117">
        <v>0</v>
      </c>
      <c r="BH144" s="117">
        <v>0</v>
      </c>
    </row>
    <row r="145" spans="1:60" x14ac:dyDescent="0.2">
      <c r="A145" s="117" t="s">
        <v>529</v>
      </c>
      <c r="B145" s="117" t="s">
        <v>362</v>
      </c>
      <c r="C145" s="117" t="s">
        <v>376</v>
      </c>
      <c r="D145" s="117" t="s">
        <v>377</v>
      </c>
      <c r="E145" s="117" t="s">
        <v>378</v>
      </c>
      <c r="F145" s="117" t="s">
        <v>379</v>
      </c>
      <c r="G145" s="117" t="s">
        <v>380</v>
      </c>
      <c r="H145" s="117">
        <v>0</v>
      </c>
      <c r="I145" s="117">
        <v>0</v>
      </c>
      <c r="J145" s="117">
        <v>0</v>
      </c>
      <c r="K145" s="117">
        <v>4</v>
      </c>
      <c r="L145" s="117">
        <v>0</v>
      </c>
      <c r="M145" s="117">
        <v>0</v>
      </c>
      <c r="N145" s="117">
        <v>0</v>
      </c>
      <c r="O145" s="117">
        <v>0</v>
      </c>
      <c r="P145" s="117">
        <v>0</v>
      </c>
      <c r="Q145" s="117">
        <v>0</v>
      </c>
      <c r="R145" s="117">
        <v>2</v>
      </c>
      <c r="S145" s="117">
        <v>0</v>
      </c>
      <c r="T145" s="117">
        <v>5</v>
      </c>
      <c r="U145" s="117">
        <v>0</v>
      </c>
      <c r="V145" s="117">
        <v>2</v>
      </c>
      <c r="W145" s="117">
        <v>0</v>
      </c>
      <c r="X145" s="117">
        <v>28</v>
      </c>
      <c r="Y145" s="117">
        <v>0</v>
      </c>
      <c r="Z145" s="117">
        <v>0</v>
      </c>
      <c r="AA145" s="117">
        <v>0</v>
      </c>
      <c r="AB145" s="117">
        <v>0</v>
      </c>
      <c r="AC145" s="117">
        <v>0</v>
      </c>
      <c r="AD145" s="117">
        <v>0</v>
      </c>
      <c r="AE145" s="117">
        <v>0</v>
      </c>
      <c r="AF145" s="117">
        <v>1</v>
      </c>
      <c r="AG145" s="117">
        <v>17</v>
      </c>
      <c r="AH145" s="117">
        <v>3</v>
      </c>
      <c r="AI145" s="117">
        <v>1</v>
      </c>
      <c r="AJ145" s="117">
        <v>0</v>
      </c>
      <c r="AK145" s="117">
        <v>0</v>
      </c>
      <c r="AL145" s="117">
        <v>0</v>
      </c>
      <c r="AM145" s="117">
        <v>0</v>
      </c>
      <c r="AN145" s="117">
        <v>0</v>
      </c>
      <c r="AO145" s="117">
        <v>0</v>
      </c>
      <c r="AP145" s="117">
        <v>0</v>
      </c>
      <c r="AQ145" s="117">
        <v>0</v>
      </c>
      <c r="AR145" s="117">
        <v>0</v>
      </c>
      <c r="AS145" s="117">
        <v>0</v>
      </c>
      <c r="AT145" s="117">
        <v>0</v>
      </c>
      <c r="AU145" s="117">
        <v>0</v>
      </c>
      <c r="AV145" s="117">
        <v>0</v>
      </c>
      <c r="AW145" s="117">
        <v>0</v>
      </c>
      <c r="AX145" s="117">
        <v>0</v>
      </c>
      <c r="AY145" s="117">
        <v>0</v>
      </c>
      <c r="AZ145" s="117">
        <v>0</v>
      </c>
      <c r="BA145" s="117">
        <v>0</v>
      </c>
      <c r="BB145" s="117">
        <v>0</v>
      </c>
      <c r="BC145" s="117">
        <v>0</v>
      </c>
      <c r="BD145" s="117">
        <v>0</v>
      </c>
      <c r="BE145" s="117">
        <v>0</v>
      </c>
      <c r="BF145" s="117">
        <v>0</v>
      </c>
      <c r="BG145" s="117">
        <v>0</v>
      </c>
      <c r="BH145" s="117">
        <v>0</v>
      </c>
    </row>
    <row r="146" spans="1:60" x14ac:dyDescent="0.2">
      <c r="A146" s="117" t="s">
        <v>530</v>
      </c>
      <c r="B146" s="117" t="s">
        <v>362</v>
      </c>
      <c r="C146" s="117" t="s">
        <v>376</v>
      </c>
      <c r="D146" s="117" t="s">
        <v>377</v>
      </c>
      <c r="E146" s="117" t="s">
        <v>378</v>
      </c>
      <c r="F146" s="117" t="s">
        <v>379</v>
      </c>
      <c r="G146" s="117" t="s">
        <v>380</v>
      </c>
      <c r="H146" s="117">
        <v>1</v>
      </c>
      <c r="I146" s="117">
        <v>0</v>
      </c>
      <c r="J146" s="117">
        <v>0</v>
      </c>
      <c r="K146" s="117">
        <v>3</v>
      </c>
      <c r="L146" s="117">
        <v>0</v>
      </c>
      <c r="M146" s="117">
        <v>0</v>
      </c>
      <c r="N146" s="117">
        <v>0</v>
      </c>
      <c r="O146" s="117">
        <v>0</v>
      </c>
      <c r="P146" s="117">
        <v>1</v>
      </c>
      <c r="Q146" s="117">
        <v>0</v>
      </c>
      <c r="R146" s="117">
        <v>4</v>
      </c>
      <c r="S146" s="117">
        <v>0</v>
      </c>
      <c r="T146" s="117">
        <v>5</v>
      </c>
      <c r="U146" s="117">
        <v>0</v>
      </c>
      <c r="V146" s="117">
        <v>2</v>
      </c>
      <c r="W146" s="117">
        <v>0</v>
      </c>
      <c r="X146" s="117">
        <v>1</v>
      </c>
      <c r="Y146" s="117">
        <v>0</v>
      </c>
      <c r="Z146" s="117">
        <v>0</v>
      </c>
      <c r="AA146" s="117">
        <v>0</v>
      </c>
      <c r="AB146" s="117">
        <v>0</v>
      </c>
      <c r="AC146" s="117">
        <v>0</v>
      </c>
      <c r="AD146" s="117">
        <v>0</v>
      </c>
      <c r="AE146" s="117">
        <v>0</v>
      </c>
      <c r="AF146" s="117">
        <v>5</v>
      </c>
      <c r="AG146" s="117">
        <v>52</v>
      </c>
      <c r="AH146" s="117">
        <v>0</v>
      </c>
      <c r="AI146" s="117">
        <v>0</v>
      </c>
      <c r="AJ146" s="117">
        <v>0</v>
      </c>
      <c r="AK146" s="117">
        <v>0</v>
      </c>
      <c r="AL146" s="117">
        <v>0</v>
      </c>
      <c r="AM146" s="117">
        <v>0</v>
      </c>
      <c r="AN146" s="117">
        <v>0</v>
      </c>
      <c r="AO146" s="117">
        <v>3</v>
      </c>
      <c r="AP146" s="117">
        <v>0</v>
      </c>
      <c r="AQ146" s="117">
        <v>0</v>
      </c>
      <c r="AR146" s="117">
        <v>0</v>
      </c>
      <c r="AS146" s="117">
        <v>0</v>
      </c>
      <c r="AT146" s="117">
        <v>0</v>
      </c>
      <c r="AU146" s="117">
        <v>0</v>
      </c>
      <c r="AV146" s="117">
        <v>0</v>
      </c>
      <c r="AW146" s="117">
        <v>0</v>
      </c>
      <c r="AX146" s="117">
        <v>0</v>
      </c>
      <c r="AY146" s="117">
        <v>0</v>
      </c>
      <c r="AZ146" s="117">
        <v>0</v>
      </c>
      <c r="BA146" s="117">
        <v>0</v>
      </c>
      <c r="BB146" s="117">
        <v>0</v>
      </c>
      <c r="BC146" s="117">
        <v>2</v>
      </c>
      <c r="BD146" s="117">
        <v>0</v>
      </c>
      <c r="BE146" s="117">
        <v>0</v>
      </c>
      <c r="BF146" s="117">
        <v>0</v>
      </c>
      <c r="BG146" s="117">
        <v>0</v>
      </c>
      <c r="BH146" s="117">
        <v>0</v>
      </c>
    </row>
    <row r="147" spans="1:60" x14ac:dyDescent="0.2">
      <c r="A147" s="117" t="s">
        <v>531</v>
      </c>
      <c r="B147" s="117" t="s">
        <v>362</v>
      </c>
      <c r="C147" s="117" t="s">
        <v>363</v>
      </c>
      <c r="D147" s="117" t="s">
        <v>369</v>
      </c>
      <c r="E147" s="117" t="s">
        <v>370</v>
      </c>
      <c r="F147" s="117" t="s">
        <v>371</v>
      </c>
      <c r="G147" s="117" t="s">
        <v>372</v>
      </c>
      <c r="H147" s="117">
        <v>0</v>
      </c>
      <c r="I147" s="117">
        <v>0</v>
      </c>
      <c r="J147" s="117">
        <v>0</v>
      </c>
      <c r="K147" s="117">
        <v>0</v>
      </c>
      <c r="L147" s="117">
        <v>6</v>
      </c>
      <c r="M147" s="117">
        <v>2</v>
      </c>
      <c r="N147" s="117">
        <v>0</v>
      </c>
      <c r="O147" s="117">
        <v>0</v>
      </c>
      <c r="P147" s="117">
        <v>0</v>
      </c>
      <c r="Q147" s="117">
        <v>0</v>
      </c>
      <c r="R147" s="117">
        <v>0</v>
      </c>
      <c r="S147" s="117">
        <v>0</v>
      </c>
      <c r="T147" s="117">
        <v>0</v>
      </c>
      <c r="U147" s="117">
        <v>0</v>
      </c>
      <c r="V147" s="117">
        <v>0</v>
      </c>
      <c r="W147" s="117">
        <v>0</v>
      </c>
      <c r="X147" s="117">
        <v>0</v>
      </c>
      <c r="Y147" s="117">
        <v>0</v>
      </c>
      <c r="Z147" s="117">
        <v>0</v>
      </c>
      <c r="AA147" s="117">
        <v>0</v>
      </c>
      <c r="AB147" s="117">
        <v>0</v>
      </c>
      <c r="AC147" s="117">
        <v>0</v>
      </c>
      <c r="AD147" s="117">
        <v>0</v>
      </c>
      <c r="AE147" s="117">
        <v>0</v>
      </c>
      <c r="AF147" s="117">
        <v>0</v>
      </c>
      <c r="AG147" s="117">
        <v>0</v>
      </c>
      <c r="AH147" s="117">
        <v>0</v>
      </c>
      <c r="AI147" s="117">
        <v>0</v>
      </c>
      <c r="AJ147" s="117">
        <v>0</v>
      </c>
      <c r="AK147" s="117">
        <v>0</v>
      </c>
      <c r="AL147" s="117">
        <v>0</v>
      </c>
      <c r="AM147" s="117">
        <v>0</v>
      </c>
      <c r="AN147" s="117">
        <v>0</v>
      </c>
      <c r="AO147" s="117">
        <v>0</v>
      </c>
      <c r="AP147" s="117">
        <v>0</v>
      </c>
      <c r="AQ147" s="117">
        <v>0</v>
      </c>
      <c r="AR147" s="117">
        <v>0</v>
      </c>
      <c r="AS147" s="117">
        <v>0</v>
      </c>
      <c r="AT147" s="117">
        <v>0</v>
      </c>
      <c r="AU147" s="117">
        <v>0</v>
      </c>
      <c r="AV147" s="117">
        <v>0</v>
      </c>
      <c r="AW147" s="117">
        <v>0</v>
      </c>
      <c r="AX147" s="117">
        <v>0</v>
      </c>
      <c r="AY147" s="117">
        <v>0</v>
      </c>
      <c r="AZ147" s="117">
        <v>0</v>
      </c>
      <c r="BA147" s="117">
        <v>0</v>
      </c>
      <c r="BB147" s="117">
        <v>0</v>
      </c>
      <c r="BC147" s="117">
        <v>0</v>
      </c>
      <c r="BD147" s="117">
        <v>0</v>
      </c>
      <c r="BE147" s="117">
        <v>0</v>
      </c>
      <c r="BF147" s="117">
        <v>0</v>
      </c>
      <c r="BG147" s="117">
        <v>0</v>
      </c>
      <c r="BH147" s="117">
        <v>1</v>
      </c>
    </row>
    <row r="148" spans="1:60" x14ac:dyDescent="0.2">
      <c r="A148" s="117" t="s">
        <v>532</v>
      </c>
      <c r="B148" s="117" t="s">
        <v>362</v>
      </c>
      <c r="C148" s="117" t="s">
        <v>376</v>
      </c>
      <c r="D148" s="117" t="s">
        <v>377</v>
      </c>
      <c r="E148" s="117" t="s">
        <v>378</v>
      </c>
      <c r="F148" s="117" t="s">
        <v>379</v>
      </c>
      <c r="G148" s="117" t="s">
        <v>380</v>
      </c>
      <c r="H148" s="117">
        <v>0</v>
      </c>
      <c r="I148" s="117">
        <v>0</v>
      </c>
      <c r="J148" s="117">
        <v>0</v>
      </c>
      <c r="K148" s="117">
        <v>0</v>
      </c>
      <c r="L148" s="117">
        <v>1</v>
      </c>
      <c r="M148" s="117">
        <v>0</v>
      </c>
      <c r="N148" s="117">
        <v>0</v>
      </c>
      <c r="O148" s="117">
        <v>0</v>
      </c>
      <c r="P148" s="117">
        <v>0</v>
      </c>
      <c r="Q148" s="117">
        <v>0</v>
      </c>
      <c r="R148" s="117">
        <v>0</v>
      </c>
      <c r="S148" s="117">
        <v>0</v>
      </c>
      <c r="T148" s="117">
        <v>0</v>
      </c>
      <c r="U148" s="117">
        <v>0</v>
      </c>
      <c r="V148" s="117">
        <v>0</v>
      </c>
      <c r="W148" s="117">
        <v>0</v>
      </c>
      <c r="X148" s="117">
        <v>0</v>
      </c>
      <c r="Y148" s="117">
        <v>0</v>
      </c>
      <c r="Z148" s="117">
        <v>0</v>
      </c>
      <c r="AA148" s="117">
        <v>0</v>
      </c>
      <c r="AB148" s="117">
        <v>0</v>
      </c>
      <c r="AC148" s="117">
        <v>0</v>
      </c>
      <c r="AD148" s="117">
        <v>0</v>
      </c>
      <c r="AE148" s="117">
        <v>0</v>
      </c>
      <c r="AF148" s="117">
        <v>0</v>
      </c>
      <c r="AG148" s="117">
        <v>0</v>
      </c>
      <c r="AH148" s="117">
        <v>0</v>
      </c>
      <c r="AI148" s="117">
        <v>0</v>
      </c>
      <c r="AJ148" s="117">
        <v>0</v>
      </c>
      <c r="AK148" s="117">
        <v>0</v>
      </c>
      <c r="AL148" s="117">
        <v>2</v>
      </c>
      <c r="AM148" s="117">
        <v>0</v>
      </c>
      <c r="AN148" s="117">
        <v>0</v>
      </c>
      <c r="AO148" s="117">
        <v>0</v>
      </c>
      <c r="AP148" s="117">
        <v>0</v>
      </c>
      <c r="AQ148" s="117">
        <v>0</v>
      </c>
      <c r="AR148" s="117">
        <v>0</v>
      </c>
      <c r="AS148" s="117">
        <v>0</v>
      </c>
      <c r="AT148" s="117">
        <v>0</v>
      </c>
      <c r="AU148" s="117">
        <v>0</v>
      </c>
      <c r="AV148" s="117">
        <v>0</v>
      </c>
      <c r="AW148" s="117">
        <v>1</v>
      </c>
      <c r="AX148" s="117">
        <v>15</v>
      </c>
      <c r="AY148" s="117">
        <v>0</v>
      </c>
      <c r="AZ148" s="117">
        <v>3</v>
      </c>
      <c r="BA148" s="117">
        <v>0</v>
      </c>
      <c r="BB148" s="117">
        <v>0</v>
      </c>
      <c r="BC148" s="117">
        <v>0</v>
      </c>
      <c r="BD148" s="117">
        <v>0</v>
      </c>
      <c r="BE148" s="117">
        <v>0</v>
      </c>
      <c r="BF148" s="117">
        <v>0</v>
      </c>
      <c r="BG148" s="117">
        <v>0</v>
      </c>
      <c r="BH148" s="117">
        <v>0</v>
      </c>
    </row>
    <row r="149" spans="1:60" x14ac:dyDescent="0.2">
      <c r="A149" s="117" t="s">
        <v>533</v>
      </c>
      <c r="B149" s="117" t="s">
        <v>362</v>
      </c>
      <c r="C149" s="117" t="s">
        <v>376</v>
      </c>
      <c r="D149" s="117" t="s">
        <v>377</v>
      </c>
      <c r="E149" s="117" t="s">
        <v>378</v>
      </c>
      <c r="F149" s="117" t="s">
        <v>379</v>
      </c>
      <c r="G149" s="117" t="s">
        <v>380</v>
      </c>
      <c r="H149" s="117">
        <v>0</v>
      </c>
      <c r="I149" s="117">
        <v>0</v>
      </c>
      <c r="J149" s="117">
        <v>0</v>
      </c>
      <c r="K149" s="117">
        <v>2</v>
      </c>
      <c r="L149" s="117">
        <v>0</v>
      </c>
      <c r="M149" s="117">
        <v>0</v>
      </c>
      <c r="N149" s="117">
        <v>0</v>
      </c>
      <c r="O149" s="117">
        <v>0</v>
      </c>
      <c r="P149" s="117">
        <v>5</v>
      </c>
      <c r="Q149" s="117">
        <v>0</v>
      </c>
      <c r="R149" s="117">
        <v>14</v>
      </c>
      <c r="S149" s="117">
        <v>1</v>
      </c>
      <c r="T149" s="117">
        <v>20</v>
      </c>
      <c r="U149" s="117">
        <v>0</v>
      </c>
      <c r="V149" s="117">
        <v>0</v>
      </c>
      <c r="W149" s="117">
        <v>4</v>
      </c>
      <c r="X149" s="117">
        <v>6</v>
      </c>
      <c r="Y149" s="117">
        <v>0</v>
      </c>
      <c r="Z149" s="117">
        <v>0</v>
      </c>
      <c r="AA149" s="117">
        <v>0</v>
      </c>
      <c r="AB149" s="117">
        <v>0</v>
      </c>
      <c r="AC149" s="117">
        <v>0</v>
      </c>
      <c r="AD149" s="117">
        <v>0</v>
      </c>
      <c r="AE149" s="117">
        <v>0</v>
      </c>
      <c r="AF149" s="117">
        <v>0</v>
      </c>
      <c r="AG149" s="117">
        <v>5</v>
      </c>
      <c r="AH149" s="117">
        <v>1</v>
      </c>
      <c r="AI149" s="117">
        <v>5</v>
      </c>
      <c r="AJ149" s="117">
        <v>0</v>
      </c>
      <c r="AK149" s="117">
        <v>0</v>
      </c>
      <c r="AL149" s="117">
        <v>0</v>
      </c>
      <c r="AM149" s="117">
        <v>0</v>
      </c>
      <c r="AN149" s="117">
        <v>0</v>
      </c>
      <c r="AO149" s="117">
        <v>0</v>
      </c>
      <c r="AP149" s="117">
        <v>0</v>
      </c>
      <c r="AQ149" s="117">
        <v>0</v>
      </c>
      <c r="AR149" s="117">
        <v>0</v>
      </c>
      <c r="AS149" s="117">
        <v>0</v>
      </c>
      <c r="AT149" s="117">
        <v>0</v>
      </c>
      <c r="AU149" s="117">
        <v>0</v>
      </c>
      <c r="AV149" s="117">
        <v>0</v>
      </c>
      <c r="AW149" s="117">
        <v>3</v>
      </c>
      <c r="AX149" s="117">
        <v>0</v>
      </c>
      <c r="AY149" s="117">
        <v>0</v>
      </c>
      <c r="AZ149" s="117">
        <v>0</v>
      </c>
      <c r="BA149" s="117">
        <v>1</v>
      </c>
      <c r="BB149" s="117">
        <v>0</v>
      </c>
      <c r="BC149" s="117">
        <v>0</v>
      </c>
      <c r="BD149" s="117">
        <v>0</v>
      </c>
      <c r="BE149" s="117">
        <v>0</v>
      </c>
      <c r="BF149" s="117">
        <v>0</v>
      </c>
      <c r="BG149" s="117">
        <v>0</v>
      </c>
      <c r="BH149" s="117">
        <v>0</v>
      </c>
    </row>
    <row r="150" spans="1:60" x14ac:dyDescent="0.2">
      <c r="A150" s="117" t="s">
        <v>534</v>
      </c>
      <c r="B150" s="117" t="s">
        <v>362</v>
      </c>
      <c r="C150" s="117" t="s">
        <v>376</v>
      </c>
      <c r="D150" s="117" t="s">
        <v>377</v>
      </c>
      <c r="E150" s="117" t="s">
        <v>378</v>
      </c>
      <c r="F150" s="117" t="s">
        <v>379</v>
      </c>
      <c r="G150" s="117" t="s">
        <v>380</v>
      </c>
      <c r="H150" s="117">
        <v>3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117">
        <v>0</v>
      </c>
      <c r="P150" s="117">
        <v>0</v>
      </c>
      <c r="Q150" s="117">
        <v>1</v>
      </c>
      <c r="R150" s="117">
        <v>0</v>
      </c>
      <c r="S150" s="117">
        <v>0</v>
      </c>
      <c r="T150" s="117">
        <v>0</v>
      </c>
      <c r="U150" s="117">
        <v>0</v>
      </c>
      <c r="V150" s="117">
        <v>0</v>
      </c>
      <c r="W150" s="117">
        <v>0</v>
      </c>
      <c r="X150" s="117">
        <v>0</v>
      </c>
      <c r="Y150" s="117">
        <v>0</v>
      </c>
      <c r="Z150" s="117">
        <v>0</v>
      </c>
      <c r="AA150" s="117">
        <v>9</v>
      </c>
      <c r="AB150" s="117">
        <v>21</v>
      </c>
      <c r="AC150" s="117">
        <v>1</v>
      </c>
      <c r="AD150" s="117">
        <v>0</v>
      </c>
      <c r="AE150" s="117">
        <v>0</v>
      </c>
      <c r="AF150" s="117">
        <v>0</v>
      </c>
      <c r="AG150" s="117">
        <v>1</v>
      </c>
      <c r="AH150" s="117">
        <v>0</v>
      </c>
      <c r="AI150" s="117">
        <v>0</v>
      </c>
      <c r="AJ150" s="117">
        <v>0</v>
      </c>
      <c r="AK150" s="117">
        <v>0</v>
      </c>
      <c r="AL150" s="117">
        <v>0</v>
      </c>
      <c r="AM150" s="117">
        <v>0</v>
      </c>
      <c r="AN150" s="117">
        <v>0</v>
      </c>
      <c r="AO150" s="117">
        <v>1</v>
      </c>
      <c r="AP150" s="117">
        <v>0</v>
      </c>
      <c r="AQ150" s="117">
        <v>0</v>
      </c>
      <c r="AR150" s="117">
        <v>0</v>
      </c>
      <c r="AS150" s="117">
        <v>0</v>
      </c>
      <c r="AT150" s="117">
        <v>0</v>
      </c>
      <c r="AU150" s="117">
        <v>0</v>
      </c>
      <c r="AV150" s="117">
        <v>0</v>
      </c>
      <c r="AW150" s="117">
        <v>0</v>
      </c>
      <c r="AX150" s="117">
        <v>0</v>
      </c>
      <c r="AY150" s="117">
        <v>0</v>
      </c>
      <c r="AZ150" s="117">
        <v>0</v>
      </c>
      <c r="BA150" s="117">
        <v>2</v>
      </c>
      <c r="BB150" s="117">
        <v>0</v>
      </c>
      <c r="BC150" s="117">
        <v>0</v>
      </c>
      <c r="BD150" s="117">
        <v>2</v>
      </c>
      <c r="BE150" s="117">
        <v>0</v>
      </c>
      <c r="BF150" s="117">
        <v>0</v>
      </c>
      <c r="BG150" s="117">
        <v>0</v>
      </c>
      <c r="BH150" s="117">
        <v>0</v>
      </c>
    </row>
    <row r="151" spans="1:60" x14ac:dyDescent="0.2">
      <c r="A151" s="117" t="s">
        <v>535</v>
      </c>
      <c r="B151" s="117" t="s">
        <v>362</v>
      </c>
      <c r="C151" s="117" t="s">
        <v>376</v>
      </c>
      <c r="D151" s="117" t="s">
        <v>377</v>
      </c>
      <c r="E151" s="117" t="s">
        <v>378</v>
      </c>
      <c r="F151" s="117" t="s">
        <v>379</v>
      </c>
      <c r="G151" s="117" t="s">
        <v>380</v>
      </c>
      <c r="H151" s="117">
        <v>2</v>
      </c>
      <c r="I151" s="117">
        <v>0</v>
      </c>
      <c r="J151" s="117">
        <v>0</v>
      </c>
      <c r="K151" s="117">
        <v>2</v>
      </c>
      <c r="L151" s="117">
        <v>0</v>
      </c>
      <c r="M151" s="117">
        <v>0</v>
      </c>
      <c r="N151" s="117">
        <v>0</v>
      </c>
      <c r="O151" s="117">
        <v>0</v>
      </c>
      <c r="P151" s="117">
        <v>2</v>
      </c>
      <c r="Q151" s="117">
        <v>0</v>
      </c>
      <c r="R151" s="117">
        <v>18</v>
      </c>
      <c r="S151" s="117">
        <v>0</v>
      </c>
      <c r="T151" s="117">
        <v>4</v>
      </c>
      <c r="U151" s="117">
        <v>0</v>
      </c>
      <c r="V151" s="117">
        <v>1</v>
      </c>
      <c r="W151" s="117">
        <v>0</v>
      </c>
      <c r="X151" s="117">
        <v>1</v>
      </c>
      <c r="Y151" s="117">
        <v>0</v>
      </c>
      <c r="Z151" s="117">
        <v>0</v>
      </c>
      <c r="AA151" s="117">
        <v>1</v>
      </c>
      <c r="AB151" s="117">
        <v>0</v>
      </c>
      <c r="AC151" s="117">
        <v>6</v>
      </c>
      <c r="AD151" s="117">
        <v>0</v>
      </c>
      <c r="AE151" s="117">
        <v>0</v>
      </c>
      <c r="AF151" s="117">
        <v>1</v>
      </c>
      <c r="AG151" s="117">
        <v>9</v>
      </c>
      <c r="AH151" s="117">
        <v>0</v>
      </c>
      <c r="AI151" s="117">
        <v>0</v>
      </c>
      <c r="AJ151" s="117">
        <v>0</v>
      </c>
      <c r="AK151" s="117">
        <v>0</v>
      </c>
      <c r="AL151" s="117">
        <v>0</v>
      </c>
      <c r="AM151" s="117">
        <v>0</v>
      </c>
      <c r="AN151" s="117">
        <v>0</v>
      </c>
      <c r="AO151" s="117">
        <v>0</v>
      </c>
      <c r="AP151" s="117">
        <v>0</v>
      </c>
      <c r="AQ151" s="117">
        <v>0</v>
      </c>
      <c r="AR151" s="117">
        <v>0</v>
      </c>
      <c r="AS151" s="117">
        <v>0</v>
      </c>
      <c r="AT151" s="117">
        <v>0</v>
      </c>
      <c r="AU151" s="117">
        <v>0</v>
      </c>
      <c r="AV151" s="117">
        <v>0</v>
      </c>
      <c r="AW151" s="117">
        <v>4</v>
      </c>
      <c r="AX151" s="117">
        <v>0</v>
      </c>
      <c r="AY151" s="117">
        <v>0</v>
      </c>
      <c r="AZ151" s="117">
        <v>0</v>
      </c>
      <c r="BA151" s="117">
        <v>1</v>
      </c>
      <c r="BB151" s="117">
        <v>1</v>
      </c>
      <c r="BC151" s="117">
        <v>5</v>
      </c>
      <c r="BD151" s="117">
        <v>2</v>
      </c>
      <c r="BE151" s="117">
        <v>0</v>
      </c>
      <c r="BF151" s="117">
        <v>0</v>
      </c>
      <c r="BG151" s="117">
        <v>0</v>
      </c>
      <c r="BH151" s="117">
        <v>0</v>
      </c>
    </row>
    <row r="152" spans="1:60" x14ac:dyDescent="0.2">
      <c r="A152" s="117" t="s">
        <v>536</v>
      </c>
      <c r="B152" s="117" t="s">
        <v>362</v>
      </c>
      <c r="C152" s="117" t="s">
        <v>376</v>
      </c>
      <c r="D152" s="117" t="s">
        <v>377</v>
      </c>
      <c r="E152" s="117" t="s">
        <v>378</v>
      </c>
      <c r="F152" s="117" t="s">
        <v>379</v>
      </c>
      <c r="G152" s="117" t="s">
        <v>380</v>
      </c>
      <c r="H152" s="117">
        <v>100</v>
      </c>
      <c r="I152" s="117">
        <v>57</v>
      </c>
      <c r="J152" s="117">
        <v>18</v>
      </c>
      <c r="K152" s="117">
        <v>30</v>
      </c>
      <c r="L152" s="117">
        <v>18</v>
      </c>
      <c r="M152" s="117">
        <v>23</v>
      </c>
      <c r="N152" s="117">
        <v>43</v>
      </c>
      <c r="O152" s="117">
        <v>8</v>
      </c>
      <c r="P152" s="117">
        <v>66</v>
      </c>
      <c r="Q152" s="117">
        <v>17</v>
      </c>
      <c r="R152" s="117">
        <v>222</v>
      </c>
      <c r="S152" s="117">
        <v>3</v>
      </c>
      <c r="T152" s="117">
        <v>130</v>
      </c>
      <c r="U152" s="117">
        <v>12</v>
      </c>
      <c r="V152" s="117">
        <v>24</v>
      </c>
      <c r="W152" s="117">
        <v>30</v>
      </c>
      <c r="X152" s="117">
        <v>27</v>
      </c>
      <c r="Y152" s="117">
        <v>45</v>
      </c>
      <c r="Z152" s="117">
        <v>17</v>
      </c>
      <c r="AA152" s="117">
        <v>23</v>
      </c>
      <c r="AB152" s="117">
        <v>40</v>
      </c>
      <c r="AC152" s="117">
        <v>26</v>
      </c>
      <c r="AD152" s="117">
        <v>22</v>
      </c>
      <c r="AE152" s="117">
        <v>7</v>
      </c>
      <c r="AF152" s="117">
        <v>10</v>
      </c>
      <c r="AG152" s="117">
        <v>90</v>
      </c>
      <c r="AH152" s="117">
        <v>45</v>
      </c>
      <c r="AI152" s="117">
        <v>40</v>
      </c>
      <c r="AJ152" s="117">
        <v>0</v>
      </c>
      <c r="AK152" s="117">
        <v>0</v>
      </c>
      <c r="AL152" s="117">
        <v>0</v>
      </c>
      <c r="AM152" s="117">
        <v>0</v>
      </c>
      <c r="AN152" s="117">
        <v>0</v>
      </c>
      <c r="AO152" s="117">
        <v>1</v>
      </c>
      <c r="AP152" s="117">
        <v>0</v>
      </c>
      <c r="AQ152" s="117">
        <v>0</v>
      </c>
      <c r="AR152" s="117">
        <v>0</v>
      </c>
      <c r="AS152" s="117">
        <v>0</v>
      </c>
      <c r="AT152" s="117">
        <v>0</v>
      </c>
      <c r="AU152" s="117">
        <v>1</v>
      </c>
      <c r="AV152" s="117">
        <v>1</v>
      </c>
      <c r="AW152" s="117">
        <v>23</v>
      </c>
      <c r="AX152" s="117">
        <v>3</v>
      </c>
      <c r="AY152" s="117">
        <v>1</v>
      </c>
      <c r="AZ152" s="117">
        <v>4</v>
      </c>
      <c r="BA152" s="117">
        <v>10</v>
      </c>
      <c r="BB152" s="117">
        <v>4</v>
      </c>
      <c r="BC152" s="117">
        <v>11</v>
      </c>
      <c r="BD152" s="117">
        <v>6</v>
      </c>
      <c r="BE152" s="117">
        <v>0</v>
      </c>
      <c r="BF152" s="117">
        <v>0</v>
      </c>
      <c r="BG152" s="117">
        <v>3</v>
      </c>
      <c r="BH152" s="117">
        <v>0</v>
      </c>
    </row>
    <row r="153" spans="1:60" x14ac:dyDescent="0.2">
      <c r="A153" s="117" t="s">
        <v>537</v>
      </c>
      <c r="B153" s="117" t="s">
        <v>362</v>
      </c>
      <c r="C153" s="117" t="s">
        <v>376</v>
      </c>
      <c r="D153" s="117" t="s">
        <v>377</v>
      </c>
      <c r="E153" s="117" t="s">
        <v>378</v>
      </c>
      <c r="F153" s="117" t="s">
        <v>379</v>
      </c>
      <c r="G153" s="117" t="s">
        <v>380</v>
      </c>
      <c r="H153" s="117">
        <v>0</v>
      </c>
      <c r="I153" s="117">
        <v>0</v>
      </c>
      <c r="J153" s="117">
        <v>2</v>
      </c>
      <c r="K153" s="117">
        <v>4</v>
      </c>
      <c r="L153" s="117">
        <v>0</v>
      </c>
      <c r="M153" s="117">
        <v>0</v>
      </c>
      <c r="N153" s="117">
        <v>2</v>
      </c>
      <c r="O153" s="117">
        <v>0</v>
      </c>
      <c r="P153" s="117">
        <v>10</v>
      </c>
      <c r="Q153" s="117">
        <v>0</v>
      </c>
      <c r="R153" s="117">
        <v>22</v>
      </c>
      <c r="S153" s="117">
        <v>0</v>
      </c>
      <c r="T153" s="117">
        <v>5</v>
      </c>
      <c r="U153" s="117">
        <v>0</v>
      </c>
      <c r="V153" s="117">
        <v>1</v>
      </c>
      <c r="W153" s="117">
        <v>0</v>
      </c>
      <c r="X153" s="117">
        <v>0</v>
      </c>
      <c r="Y153" s="117">
        <v>0</v>
      </c>
      <c r="Z153" s="117">
        <v>0</v>
      </c>
      <c r="AA153" s="117">
        <v>0</v>
      </c>
      <c r="AB153" s="117">
        <v>0</v>
      </c>
      <c r="AC153" s="117">
        <v>0</v>
      </c>
      <c r="AD153" s="117">
        <v>0</v>
      </c>
      <c r="AE153" s="117">
        <v>3</v>
      </c>
      <c r="AF153" s="117">
        <v>1</v>
      </c>
      <c r="AG153" s="117">
        <v>5</v>
      </c>
      <c r="AH153" s="117">
        <v>0</v>
      </c>
      <c r="AI153" s="117">
        <v>9</v>
      </c>
      <c r="AJ153" s="117">
        <v>0</v>
      </c>
      <c r="AK153" s="117">
        <v>0</v>
      </c>
      <c r="AL153" s="117">
        <v>0</v>
      </c>
      <c r="AM153" s="117">
        <v>0</v>
      </c>
      <c r="AN153" s="117">
        <v>0</v>
      </c>
      <c r="AO153" s="117">
        <v>0</v>
      </c>
      <c r="AP153" s="117">
        <v>0</v>
      </c>
      <c r="AQ153" s="117">
        <v>0</v>
      </c>
      <c r="AR153" s="117">
        <v>0</v>
      </c>
      <c r="AS153" s="117">
        <v>0</v>
      </c>
      <c r="AT153" s="117">
        <v>0</v>
      </c>
      <c r="AU153" s="117">
        <v>0</v>
      </c>
      <c r="AV153" s="117">
        <v>0</v>
      </c>
      <c r="AW153" s="117">
        <v>0</v>
      </c>
      <c r="AX153" s="117">
        <v>0</v>
      </c>
      <c r="AY153" s="117">
        <v>0</v>
      </c>
      <c r="AZ153" s="117">
        <v>0</v>
      </c>
      <c r="BA153" s="117">
        <v>0</v>
      </c>
      <c r="BB153" s="117">
        <v>0</v>
      </c>
      <c r="BC153" s="117">
        <v>2</v>
      </c>
      <c r="BD153" s="117">
        <v>0</v>
      </c>
      <c r="BE153" s="117">
        <v>0</v>
      </c>
      <c r="BF153" s="117">
        <v>0</v>
      </c>
      <c r="BG153" s="117">
        <v>0</v>
      </c>
      <c r="BH153" s="117">
        <v>0</v>
      </c>
    </row>
    <row r="154" spans="1:60" x14ac:dyDescent="0.2">
      <c r="A154" s="117" t="s">
        <v>538</v>
      </c>
      <c r="B154" s="117" t="s">
        <v>362</v>
      </c>
      <c r="C154" s="117" t="s">
        <v>376</v>
      </c>
      <c r="D154" s="117" t="s">
        <v>377</v>
      </c>
      <c r="E154" s="117" t="s">
        <v>378</v>
      </c>
      <c r="F154" s="117" t="s">
        <v>379</v>
      </c>
      <c r="G154" s="117" t="s">
        <v>380</v>
      </c>
      <c r="H154" s="117">
        <v>23</v>
      </c>
      <c r="I154" s="117">
        <v>0</v>
      </c>
      <c r="J154" s="117">
        <v>0</v>
      </c>
      <c r="K154" s="117">
        <v>0</v>
      </c>
      <c r="L154" s="117">
        <v>0</v>
      </c>
      <c r="M154" s="117">
        <v>0</v>
      </c>
      <c r="N154" s="117">
        <v>0</v>
      </c>
      <c r="O154" s="117">
        <v>0</v>
      </c>
      <c r="P154" s="117">
        <v>0</v>
      </c>
      <c r="Q154" s="117">
        <v>0</v>
      </c>
      <c r="R154" s="117">
        <v>0</v>
      </c>
      <c r="S154" s="117">
        <v>0</v>
      </c>
      <c r="T154" s="117">
        <v>0</v>
      </c>
      <c r="U154" s="117">
        <v>0</v>
      </c>
      <c r="V154" s="117">
        <v>15</v>
      </c>
      <c r="W154" s="117">
        <v>3</v>
      </c>
      <c r="X154" s="117">
        <v>0</v>
      </c>
      <c r="Y154" s="117">
        <v>1</v>
      </c>
      <c r="Z154" s="117">
        <v>0</v>
      </c>
      <c r="AA154" s="117">
        <v>12</v>
      </c>
      <c r="AB154" s="117">
        <v>16</v>
      </c>
      <c r="AC154" s="117">
        <v>1</v>
      </c>
      <c r="AD154" s="117">
        <v>0</v>
      </c>
      <c r="AE154" s="117">
        <v>0</v>
      </c>
      <c r="AF154" s="117">
        <v>0</v>
      </c>
      <c r="AG154" s="117">
        <v>1</v>
      </c>
      <c r="AH154" s="117">
        <v>1</v>
      </c>
      <c r="AI154" s="117">
        <v>0</v>
      </c>
      <c r="AJ154" s="117">
        <v>0</v>
      </c>
      <c r="AK154" s="117">
        <v>0</v>
      </c>
      <c r="AL154" s="117">
        <v>0</v>
      </c>
      <c r="AM154" s="117">
        <v>0</v>
      </c>
      <c r="AN154" s="117">
        <v>0</v>
      </c>
      <c r="AO154" s="117">
        <v>0</v>
      </c>
      <c r="AP154" s="117">
        <v>0</v>
      </c>
      <c r="AQ154" s="117">
        <v>0</v>
      </c>
      <c r="AR154" s="117">
        <v>0</v>
      </c>
      <c r="AS154" s="117">
        <v>0</v>
      </c>
      <c r="AT154" s="117">
        <v>0</v>
      </c>
      <c r="AU154" s="117">
        <v>0</v>
      </c>
      <c r="AV154" s="117">
        <v>0</v>
      </c>
      <c r="AW154" s="117">
        <v>0</v>
      </c>
      <c r="AX154" s="117">
        <v>0</v>
      </c>
      <c r="AY154" s="117">
        <v>0</v>
      </c>
      <c r="AZ154" s="117">
        <v>0</v>
      </c>
      <c r="BA154" s="117">
        <v>0</v>
      </c>
      <c r="BB154" s="117">
        <v>0</v>
      </c>
      <c r="BC154" s="117">
        <v>1</v>
      </c>
      <c r="BD154" s="117">
        <v>0</v>
      </c>
      <c r="BE154" s="117">
        <v>0</v>
      </c>
      <c r="BF154" s="117">
        <v>0</v>
      </c>
      <c r="BG154" s="117">
        <v>0</v>
      </c>
      <c r="BH154" s="117">
        <v>0</v>
      </c>
    </row>
    <row r="155" spans="1:60" x14ac:dyDescent="0.2">
      <c r="A155" s="117" t="s">
        <v>539</v>
      </c>
      <c r="B155" s="117" t="s">
        <v>362</v>
      </c>
      <c r="C155" s="117" t="s">
        <v>376</v>
      </c>
      <c r="D155" s="117" t="s">
        <v>377</v>
      </c>
      <c r="E155" s="117" t="s">
        <v>378</v>
      </c>
      <c r="F155" s="117" t="s">
        <v>379</v>
      </c>
      <c r="G155" s="117" t="s">
        <v>380</v>
      </c>
      <c r="H155" s="117">
        <v>21</v>
      </c>
      <c r="I155" s="117">
        <v>0</v>
      </c>
      <c r="J155" s="117">
        <v>43</v>
      </c>
      <c r="K155" s="117">
        <v>92</v>
      </c>
      <c r="L155" s="117">
        <v>7</v>
      </c>
      <c r="M155" s="117">
        <v>1</v>
      </c>
      <c r="N155" s="117">
        <v>3</v>
      </c>
      <c r="O155" s="117">
        <v>0</v>
      </c>
      <c r="P155" s="117">
        <v>116</v>
      </c>
      <c r="Q155" s="117">
        <v>2</v>
      </c>
      <c r="R155" s="117">
        <v>313</v>
      </c>
      <c r="S155" s="117">
        <v>2</v>
      </c>
      <c r="T155" s="117">
        <v>135</v>
      </c>
      <c r="U155" s="117">
        <v>9</v>
      </c>
      <c r="V155" s="117">
        <v>13</v>
      </c>
      <c r="W155" s="117">
        <v>1</v>
      </c>
      <c r="X155" s="117">
        <v>18</v>
      </c>
      <c r="Y155" s="117">
        <v>20</v>
      </c>
      <c r="Z155" s="117">
        <v>4</v>
      </c>
      <c r="AA155" s="117">
        <v>26</v>
      </c>
      <c r="AB155" s="117">
        <v>8</v>
      </c>
      <c r="AC155" s="117">
        <v>48</v>
      </c>
      <c r="AD155" s="117">
        <v>22</v>
      </c>
      <c r="AE155" s="117">
        <v>114</v>
      </c>
      <c r="AF155" s="117">
        <v>11</v>
      </c>
      <c r="AG155" s="117">
        <v>46</v>
      </c>
      <c r="AH155" s="117">
        <v>8</v>
      </c>
      <c r="AI155" s="117">
        <v>215</v>
      </c>
      <c r="AJ155" s="117">
        <v>9</v>
      </c>
      <c r="AK155" s="117">
        <v>0</v>
      </c>
      <c r="AL155" s="117">
        <v>0</v>
      </c>
      <c r="AM155" s="117">
        <v>0</v>
      </c>
      <c r="AN155" s="117">
        <v>0</v>
      </c>
      <c r="AO155" s="117">
        <v>0</v>
      </c>
      <c r="AP155" s="117">
        <v>0</v>
      </c>
      <c r="AQ155" s="117">
        <v>0</v>
      </c>
      <c r="AR155" s="117">
        <v>0</v>
      </c>
      <c r="AS155" s="117">
        <v>0</v>
      </c>
      <c r="AT155" s="117">
        <v>0</v>
      </c>
      <c r="AU155" s="117">
        <v>0</v>
      </c>
      <c r="AV155" s="117">
        <v>0</v>
      </c>
      <c r="AW155" s="117">
        <v>4</v>
      </c>
      <c r="AX155" s="117">
        <v>0</v>
      </c>
      <c r="AY155" s="117">
        <v>0</v>
      </c>
      <c r="AZ155" s="117">
        <v>0</v>
      </c>
      <c r="BA155" s="117">
        <v>1</v>
      </c>
      <c r="BB155" s="117">
        <v>0</v>
      </c>
      <c r="BC155" s="117">
        <v>0</v>
      </c>
      <c r="BD155" s="117">
        <v>2</v>
      </c>
      <c r="BE155" s="117">
        <v>0</v>
      </c>
      <c r="BF155" s="117">
        <v>0</v>
      </c>
      <c r="BG155" s="117">
        <v>0</v>
      </c>
      <c r="BH155" s="117">
        <v>0</v>
      </c>
    </row>
    <row r="156" spans="1:60" x14ac:dyDescent="0.2">
      <c r="A156" s="117" t="s">
        <v>540</v>
      </c>
      <c r="B156" s="117" t="s">
        <v>362</v>
      </c>
      <c r="C156" s="117" t="s">
        <v>363</v>
      </c>
      <c r="D156" s="117" t="s">
        <v>369</v>
      </c>
      <c r="E156" s="117" t="s">
        <v>370</v>
      </c>
      <c r="F156" s="117" t="s">
        <v>371</v>
      </c>
      <c r="G156" s="117" t="s">
        <v>372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7">
        <v>0</v>
      </c>
      <c r="N156" s="117">
        <v>0</v>
      </c>
      <c r="O156" s="117">
        <v>0</v>
      </c>
      <c r="P156" s="117">
        <v>0</v>
      </c>
      <c r="Q156" s="117">
        <v>0</v>
      </c>
      <c r="R156" s="117">
        <v>0</v>
      </c>
      <c r="S156" s="117">
        <v>0</v>
      </c>
      <c r="T156" s="117">
        <v>0</v>
      </c>
      <c r="U156" s="117">
        <v>0</v>
      </c>
      <c r="V156" s="117">
        <v>0</v>
      </c>
      <c r="W156" s="117">
        <v>0</v>
      </c>
      <c r="X156" s="117">
        <v>0</v>
      </c>
      <c r="Y156" s="117">
        <v>0</v>
      </c>
      <c r="Z156" s="117">
        <v>0</v>
      </c>
      <c r="AA156" s="117">
        <v>0</v>
      </c>
      <c r="AB156" s="117">
        <v>0</v>
      </c>
      <c r="AC156" s="117">
        <v>0</v>
      </c>
      <c r="AD156" s="117">
        <v>0</v>
      </c>
      <c r="AE156" s="117">
        <v>0</v>
      </c>
      <c r="AF156" s="117">
        <v>0</v>
      </c>
      <c r="AG156" s="117">
        <v>0</v>
      </c>
      <c r="AH156" s="117">
        <v>0</v>
      </c>
      <c r="AI156" s="117">
        <v>0</v>
      </c>
      <c r="AJ156" s="117">
        <v>0</v>
      </c>
      <c r="AK156" s="117">
        <v>0</v>
      </c>
      <c r="AL156" s="117">
        <v>0</v>
      </c>
      <c r="AM156" s="117">
        <v>0</v>
      </c>
      <c r="AN156" s="117">
        <v>0</v>
      </c>
      <c r="AO156" s="117">
        <v>0</v>
      </c>
      <c r="AP156" s="117">
        <v>0</v>
      </c>
      <c r="AQ156" s="117">
        <v>0</v>
      </c>
      <c r="AR156" s="117">
        <v>0</v>
      </c>
      <c r="AS156" s="117">
        <v>0</v>
      </c>
      <c r="AT156" s="117">
        <v>0</v>
      </c>
      <c r="AU156" s="117">
        <v>0</v>
      </c>
      <c r="AV156" s="117">
        <v>0</v>
      </c>
      <c r="AW156" s="117">
        <v>0</v>
      </c>
      <c r="AX156" s="117">
        <v>0</v>
      </c>
      <c r="AY156" s="117">
        <v>0</v>
      </c>
      <c r="AZ156" s="117">
        <v>0</v>
      </c>
      <c r="BA156" s="117">
        <v>0</v>
      </c>
      <c r="BB156" s="117">
        <v>0</v>
      </c>
      <c r="BC156" s="117">
        <v>0</v>
      </c>
      <c r="BD156" s="117">
        <v>0</v>
      </c>
      <c r="BE156" s="117">
        <v>0</v>
      </c>
      <c r="BF156" s="117">
        <v>0</v>
      </c>
      <c r="BG156" s="117">
        <v>0</v>
      </c>
      <c r="BH156" s="117">
        <v>5</v>
      </c>
    </row>
    <row r="157" spans="1:60" x14ac:dyDescent="0.2">
      <c r="A157" s="117" t="s">
        <v>541</v>
      </c>
      <c r="B157" s="117" t="s">
        <v>362</v>
      </c>
      <c r="C157" s="117" t="s">
        <v>376</v>
      </c>
      <c r="D157" s="117" t="s">
        <v>377</v>
      </c>
      <c r="E157" s="117" t="s">
        <v>378</v>
      </c>
      <c r="F157" s="117" t="s">
        <v>379</v>
      </c>
      <c r="G157" s="117" t="s">
        <v>380</v>
      </c>
      <c r="H157" s="117">
        <v>141</v>
      </c>
      <c r="I157" s="117">
        <v>90</v>
      </c>
      <c r="J157" s="117">
        <v>0</v>
      </c>
      <c r="K157" s="117">
        <v>0</v>
      </c>
      <c r="L157" s="117">
        <v>0</v>
      </c>
      <c r="M157" s="117">
        <v>0</v>
      </c>
      <c r="N157" s="117">
        <v>9</v>
      </c>
      <c r="O157" s="117">
        <v>24</v>
      </c>
      <c r="P157" s="117">
        <v>0</v>
      </c>
      <c r="Q157" s="117">
        <v>0</v>
      </c>
      <c r="R157" s="117">
        <v>0</v>
      </c>
      <c r="S157" s="117">
        <v>0</v>
      </c>
      <c r="T157" s="117">
        <v>0</v>
      </c>
      <c r="U157" s="117">
        <v>0</v>
      </c>
      <c r="V157" s="117">
        <v>19</v>
      </c>
      <c r="W157" s="117">
        <v>1</v>
      </c>
      <c r="X157" s="117">
        <v>0</v>
      </c>
      <c r="Y157" s="117">
        <v>0</v>
      </c>
      <c r="Z157" s="117">
        <v>0</v>
      </c>
      <c r="AA157" s="117">
        <v>7</v>
      </c>
      <c r="AB157" s="117">
        <v>39</v>
      </c>
      <c r="AC157" s="117">
        <v>8</v>
      </c>
      <c r="AD157" s="117">
        <v>12</v>
      </c>
      <c r="AE157" s="117">
        <v>0</v>
      </c>
      <c r="AF157" s="117">
        <v>2</v>
      </c>
      <c r="AG157" s="117">
        <v>6</v>
      </c>
      <c r="AH157" s="117">
        <v>10</v>
      </c>
      <c r="AI157" s="117">
        <v>0</v>
      </c>
      <c r="AJ157" s="117">
        <v>0</v>
      </c>
      <c r="AK157" s="117">
        <v>0</v>
      </c>
      <c r="AL157" s="117">
        <v>0</v>
      </c>
      <c r="AM157" s="117">
        <v>0</v>
      </c>
      <c r="AN157" s="117">
        <v>0</v>
      </c>
      <c r="AO157" s="117">
        <v>6</v>
      </c>
      <c r="AP157" s="117">
        <v>6</v>
      </c>
      <c r="AQ157" s="117">
        <v>4</v>
      </c>
      <c r="AR157" s="117">
        <v>0</v>
      </c>
      <c r="AS157" s="117">
        <v>31</v>
      </c>
      <c r="AT157" s="117">
        <v>15</v>
      </c>
      <c r="AU157" s="117">
        <v>2</v>
      </c>
      <c r="AV157" s="117">
        <v>4</v>
      </c>
      <c r="AW157" s="117">
        <v>1</v>
      </c>
      <c r="AX157" s="117">
        <v>0</v>
      </c>
      <c r="AY157" s="117">
        <v>0</v>
      </c>
      <c r="AZ157" s="117">
        <v>0</v>
      </c>
      <c r="BA157" s="117">
        <v>16</v>
      </c>
      <c r="BB157" s="117">
        <v>143</v>
      </c>
      <c r="BC157" s="117">
        <v>3</v>
      </c>
      <c r="BD157" s="117">
        <v>181</v>
      </c>
      <c r="BE157" s="117">
        <v>0</v>
      </c>
      <c r="BF157" s="117">
        <v>0</v>
      </c>
      <c r="BG157" s="117">
        <v>7</v>
      </c>
      <c r="BH157" s="117">
        <v>0</v>
      </c>
    </row>
    <row r="158" spans="1:60" x14ac:dyDescent="0.2">
      <c r="A158" s="117" t="s">
        <v>542</v>
      </c>
      <c r="B158" s="117" t="s">
        <v>362</v>
      </c>
      <c r="C158" s="117" t="s">
        <v>376</v>
      </c>
      <c r="D158" s="117" t="s">
        <v>377</v>
      </c>
      <c r="E158" s="117" t="s">
        <v>378</v>
      </c>
      <c r="F158" s="117" t="s">
        <v>379</v>
      </c>
      <c r="G158" s="117" t="s">
        <v>380</v>
      </c>
      <c r="H158" s="117">
        <v>2</v>
      </c>
      <c r="I158" s="117">
        <v>0</v>
      </c>
      <c r="J158" s="117">
        <v>0</v>
      </c>
      <c r="K158" s="117">
        <v>8</v>
      </c>
      <c r="L158" s="117">
        <v>0</v>
      </c>
      <c r="M158" s="117">
        <v>0</v>
      </c>
      <c r="N158" s="117">
        <v>0</v>
      </c>
      <c r="O158" s="117">
        <v>0</v>
      </c>
      <c r="P158" s="117">
        <v>13</v>
      </c>
      <c r="Q158" s="117">
        <v>12</v>
      </c>
      <c r="R158" s="117">
        <v>1</v>
      </c>
      <c r="S158" s="117">
        <v>2</v>
      </c>
      <c r="T158" s="117">
        <v>0</v>
      </c>
      <c r="U158" s="117">
        <v>5</v>
      </c>
      <c r="V158" s="117">
        <v>7</v>
      </c>
      <c r="W158" s="117">
        <v>0</v>
      </c>
      <c r="X158" s="117">
        <v>0</v>
      </c>
      <c r="Y158" s="117">
        <v>0</v>
      </c>
      <c r="Z158" s="117">
        <v>0</v>
      </c>
      <c r="AA158" s="117">
        <v>0</v>
      </c>
      <c r="AB158" s="117">
        <v>0</v>
      </c>
      <c r="AC158" s="117">
        <v>0</v>
      </c>
      <c r="AD158" s="117">
        <v>0</v>
      </c>
      <c r="AE158" s="117">
        <v>0</v>
      </c>
      <c r="AF158" s="117">
        <v>0</v>
      </c>
      <c r="AG158" s="117">
        <v>0</v>
      </c>
      <c r="AH158" s="117">
        <v>0</v>
      </c>
      <c r="AI158" s="117">
        <v>0</v>
      </c>
      <c r="AJ158" s="117">
        <v>0</v>
      </c>
      <c r="AK158" s="117">
        <v>0</v>
      </c>
      <c r="AL158" s="117">
        <v>0</v>
      </c>
      <c r="AM158" s="117">
        <v>0</v>
      </c>
      <c r="AN158" s="117">
        <v>0</v>
      </c>
      <c r="AO158" s="117">
        <v>0</v>
      </c>
      <c r="AP158" s="117">
        <v>0</v>
      </c>
      <c r="AQ158" s="117">
        <v>0</v>
      </c>
      <c r="AR158" s="117">
        <v>0</v>
      </c>
      <c r="AS158" s="117">
        <v>0</v>
      </c>
      <c r="AT158" s="117">
        <v>0</v>
      </c>
      <c r="AU158" s="117">
        <v>0</v>
      </c>
      <c r="AV158" s="117">
        <v>0</v>
      </c>
      <c r="AW158" s="117">
        <v>0</v>
      </c>
      <c r="AX158" s="117">
        <v>0</v>
      </c>
      <c r="AY158" s="117">
        <v>0</v>
      </c>
      <c r="AZ158" s="117">
        <v>0</v>
      </c>
      <c r="BA158" s="117">
        <v>0</v>
      </c>
      <c r="BB158" s="117">
        <v>0</v>
      </c>
      <c r="BC158" s="117">
        <v>0</v>
      </c>
      <c r="BD158" s="117">
        <v>0</v>
      </c>
      <c r="BE158" s="117">
        <v>0</v>
      </c>
      <c r="BF158" s="117">
        <v>0</v>
      </c>
      <c r="BG158" s="117">
        <v>0</v>
      </c>
      <c r="BH158" s="117">
        <v>0</v>
      </c>
    </row>
  </sheetData>
  <mergeCells count="4">
    <mergeCell ref="H1:AJ1"/>
    <mergeCell ref="AK1:AV1"/>
    <mergeCell ref="AW1:BD1"/>
    <mergeCell ref="BE1:B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38"/>
  <sheetViews>
    <sheetView zoomScale="55" zoomScaleNormal="55" workbookViewId="0">
      <selection sqref="A1:XFD1048576"/>
    </sheetView>
  </sheetViews>
  <sheetFormatPr baseColWidth="10" defaultRowHeight="15" x14ac:dyDescent="0.25"/>
  <cols>
    <col min="1" max="1" width="10" bestFit="1" customWidth="1"/>
    <col min="2" max="2" width="9.28515625" bestFit="1" customWidth="1"/>
    <col min="3" max="3" width="15.140625" bestFit="1" customWidth="1"/>
    <col min="4" max="4" width="19.140625" bestFit="1" customWidth="1"/>
    <col min="5" max="5" width="25.140625" bestFit="1" customWidth="1"/>
    <col min="6" max="7" width="33.42578125" bestFit="1" customWidth="1"/>
    <col min="8" max="8" width="11" bestFit="1" customWidth="1"/>
    <col min="9" max="11" width="11.5703125" bestFit="1" customWidth="1"/>
    <col min="12" max="12" width="11.28515625" bestFit="1" customWidth="1"/>
    <col min="13" max="13" width="11.5703125" bestFit="1" customWidth="1"/>
    <col min="14" max="14" width="11.28515625" bestFit="1" customWidth="1"/>
    <col min="15" max="16" width="11.5703125" bestFit="1" customWidth="1"/>
    <col min="17" max="17" width="12.28515625" bestFit="1" customWidth="1"/>
    <col min="18" max="18" width="11.85546875" bestFit="1" customWidth="1"/>
    <col min="19" max="21" width="12.28515625" bestFit="1" customWidth="1"/>
    <col min="22" max="22" width="12.140625" bestFit="1" customWidth="1"/>
    <col min="23" max="23" width="12.28515625" bestFit="1" customWidth="1"/>
    <col min="24" max="24" width="12.140625" bestFit="1" customWidth="1"/>
    <col min="25" max="26" width="12.28515625" bestFit="1" customWidth="1"/>
    <col min="27" max="27" width="12.85546875" bestFit="1" customWidth="1"/>
    <col min="28" max="28" width="12.28515625" bestFit="1" customWidth="1"/>
    <col min="29" max="31" width="12.85546875" bestFit="1" customWidth="1"/>
    <col min="32" max="32" width="12.5703125" bestFit="1" customWidth="1"/>
    <col min="33" max="33" width="12.85546875" bestFit="1" customWidth="1"/>
    <col min="34" max="34" width="12.5703125" bestFit="1" customWidth="1"/>
    <col min="35" max="37" width="12.85546875" bestFit="1" customWidth="1"/>
    <col min="38" max="38" width="12.28515625" bestFit="1" customWidth="1"/>
    <col min="39" max="41" width="12.85546875" bestFit="1" customWidth="1"/>
    <col min="42" max="42" width="12.5703125" bestFit="1" customWidth="1"/>
    <col min="43" max="43" width="12.85546875" bestFit="1" customWidth="1"/>
    <col min="44" max="44" width="12.5703125" bestFit="1" customWidth="1"/>
    <col min="45" max="47" width="12.85546875" bestFit="1" customWidth="1"/>
    <col min="48" max="48" width="12.28515625" bestFit="1" customWidth="1"/>
    <col min="49" max="51" width="12.85546875" bestFit="1" customWidth="1"/>
    <col min="52" max="52" width="12.5703125" bestFit="1" customWidth="1"/>
    <col min="53" max="53" width="12.85546875" bestFit="1" customWidth="1"/>
    <col min="54" max="54" width="12.5703125" bestFit="1" customWidth="1"/>
    <col min="55" max="56" width="12.85546875" bestFit="1" customWidth="1"/>
    <col min="57" max="57" width="12.5703125" bestFit="1" customWidth="1"/>
    <col min="58" max="58" width="12.140625" bestFit="1" customWidth="1"/>
    <col min="59" max="60" width="12.5703125" bestFit="1" customWidth="1"/>
    <col min="61" max="88" width="9.85546875" bestFit="1" customWidth="1"/>
  </cols>
  <sheetData>
    <row r="1" spans="1:88" x14ac:dyDescent="0.25">
      <c r="A1" s="117"/>
      <c r="B1" s="117"/>
      <c r="C1" s="117"/>
      <c r="D1" s="117"/>
      <c r="E1" s="117"/>
      <c r="F1" s="117"/>
      <c r="G1" s="117"/>
      <c r="H1" s="152" t="s">
        <v>223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 t="s">
        <v>229</v>
      </c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 t="s">
        <v>226</v>
      </c>
      <c r="AX1" s="152"/>
      <c r="AY1" s="152"/>
      <c r="AZ1" s="152"/>
      <c r="BA1" s="152"/>
      <c r="BB1" s="152"/>
      <c r="BC1" s="152"/>
      <c r="BD1" s="152"/>
      <c r="BE1" s="152" t="s">
        <v>229</v>
      </c>
      <c r="BF1" s="152"/>
      <c r="BG1" s="152"/>
      <c r="BH1" s="152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4"/>
      <c r="CI1" s="154"/>
      <c r="CJ1" s="154"/>
    </row>
    <row r="2" spans="1:88" x14ac:dyDescent="0.25">
      <c r="A2" s="117"/>
      <c r="B2" s="117"/>
      <c r="C2" s="117"/>
      <c r="D2" s="117"/>
      <c r="E2" s="117"/>
      <c r="F2" s="117"/>
      <c r="G2" s="117" t="s">
        <v>207</v>
      </c>
      <c r="H2" s="117" t="s">
        <v>223</v>
      </c>
      <c r="I2" s="117" t="s">
        <v>223</v>
      </c>
      <c r="J2" s="117" t="s">
        <v>223</v>
      </c>
      <c r="K2" s="117" t="s">
        <v>223</v>
      </c>
      <c r="L2" s="117" t="s">
        <v>223</v>
      </c>
      <c r="M2" s="117" t="s">
        <v>223</v>
      </c>
      <c r="N2" s="117" t="s">
        <v>223</v>
      </c>
      <c r="O2" s="117" t="s">
        <v>223</v>
      </c>
      <c r="P2" s="117" t="s">
        <v>223</v>
      </c>
      <c r="Q2" s="117" t="s">
        <v>223</v>
      </c>
      <c r="R2" s="117" t="s">
        <v>223</v>
      </c>
      <c r="S2" s="117" t="s">
        <v>223</v>
      </c>
      <c r="T2" s="117" t="s">
        <v>223</v>
      </c>
      <c r="U2" s="117" t="s">
        <v>223</v>
      </c>
      <c r="V2" s="117" t="s">
        <v>223</v>
      </c>
      <c r="W2" s="117" t="s">
        <v>223</v>
      </c>
      <c r="X2" s="117" t="s">
        <v>223</v>
      </c>
      <c r="Y2" s="117" t="s">
        <v>223</v>
      </c>
      <c r="Z2" s="117" t="s">
        <v>223</v>
      </c>
      <c r="AA2" s="117" t="s">
        <v>223</v>
      </c>
      <c r="AB2" s="117" t="s">
        <v>223</v>
      </c>
      <c r="AC2" s="117" t="s">
        <v>223</v>
      </c>
      <c r="AD2" s="117" t="s">
        <v>223</v>
      </c>
      <c r="AE2" s="117" t="s">
        <v>223</v>
      </c>
      <c r="AF2" s="117" t="s">
        <v>223</v>
      </c>
      <c r="AG2" s="117" t="s">
        <v>223</v>
      </c>
      <c r="AH2" s="117" t="s">
        <v>223</v>
      </c>
      <c r="AI2" s="117" t="s">
        <v>223</v>
      </c>
      <c r="AJ2" s="117" t="s">
        <v>223</v>
      </c>
      <c r="AK2" s="117" t="s">
        <v>229</v>
      </c>
      <c r="AL2" s="117" t="s">
        <v>229</v>
      </c>
      <c r="AM2" s="117" t="s">
        <v>229</v>
      </c>
      <c r="AN2" s="117" t="s">
        <v>229</v>
      </c>
      <c r="AO2" s="117" t="s">
        <v>229</v>
      </c>
      <c r="AP2" s="117" t="s">
        <v>229</v>
      </c>
      <c r="AQ2" s="117" t="s">
        <v>229</v>
      </c>
      <c r="AR2" s="117" t="s">
        <v>229</v>
      </c>
      <c r="AS2" s="117" t="s">
        <v>229</v>
      </c>
      <c r="AT2" s="117" t="s">
        <v>229</v>
      </c>
      <c r="AU2" s="117" t="s">
        <v>229</v>
      </c>
      <c r="AV2" s="117" t="s">
        <v>229</v>
      </c>
      <c r="AW2" s="117" t="s">
        <v>226</v>
      </c>
      <c r="AX2" s="117" t="s">
        <v>226</v>
      </c>
      <c r="AY2" s="117" t="s">
        <v>226</v>
      </c>
      <c r="AZ2" s="117" t="s">
        <v>226</v>
      </c>
      <c r="BA2" s="117" t="s">
        <v>226</v>
      </c>
      <c r="BB2" s="117" t="s">
        <v>226</v>
      </c>
      <c r="BC2" s="117" t="s">
        <v>226</v>
      </c>
      <c r="BD2" s="117" t="s">
        <v>226</v>
      </c>
      <c r="BE2" s="117" t="s">
        <v>229</v>
      </c>
      <c r="BF2" s="117" t="s">
        <v>229</v>
      </c>
      <c r="BG2" s="117" t="s">
        <v>229</v>
      </c>
      <c r="BH2" s="117" t="s">
        <v>229</v>
      </c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</row>
    <row r="3" spans="1:88" x14ac:dyDescent="0.25">
      <c r="A3" s="117"/>
      <c r="B3" s="117"/>
      <c r="C3" s="117"/>
      <c r="D3" s="117"/>
      <c r="E3" s="117"/>
      <c r="F3" s="117"/>
      <c r="G3" s="117" t="s">
        <v>142</v>
      </c>
      <c r="H3" s="117" t="s">
        <v>143</v>
      </c>
      <c r="I3" s="117" t="s">
        <v>143</v>
      </c>
      <c r="J3" s="117" t="s">
        <v>143</v>
      </c>
      <c r="K3" s="117" t="s">
        <v>143</v>
      </c>
      <c r="L3" s="117" t="s">
        <v>143</v>
      </c>
      <c r="M3" s="117" t="s">
        <v>143</v>
      </c>
      <c r="N3" s="117" t="s">
        <v>143</v>
      </c>
      <c r="O3" s="117" t="s">
        <v>143</v>
      </c>
      <c r="P3" s="117" t="s">
        <v>143</v>
      </c>
      <c r="Q3" s="117" t="s">
        <v>143</v>
      </c>
      <c r="R3" s="117" t="s">
        <v>143</v>
      </c>
      <c r="S3" s="117" t="s">
        <v>143</v>
      </c>
      <c r="T3" s="117" t="s">
        <v>143</v>
      </c>
      <c r="U3" s="117" t="s">
        <v>143</v>
      </c>
      <c r="V3" s="117" t="s">
        <v>144</v>
      </c>
      <c r="W3" s="117" t="s">
        <v>144</v>
      </c>
      <c r="X3" s="117" t="s">
        <v>144</v>
      </c>
      <c r="Y3" s="117" t="s">
        <v>145</v>
      </c>
      <c r="Z3" s="117" t="s">
        <v>145</v>
      </c>
      <c r="AA3" s="117" t="s">
        <v>145</v>
      </c>
      <c r="AB3" s="117" t="s">
        <v>145</v>
      </c>
      <c r="AC3" s="117" t="s">
        <v>145</v>
      </c>
      <c r="AD3" s="117" t="s">
        <v>145</v>
      </c>
      <c r="AE3" s="117" t="s">
        <v>145</v>
      </c>
      <c r="AF3" s="117" t="s">
        <v>145</v>
      </c>
      <c r="AG3" s="117" t="s">
        <v>145</v>
      </c>
      <c r="AH3" s="117" t="s">
        <v>145</v>
      </c>
      <c r="AI3" s="117" t="s">
        <v>145</v>
      </c>
      <c r="AJ3" s="117" t="s">
        <v>145</v>
      </c>
      <c r="AK3" s="117" t="s">
        <v>148</v>
      </c>
      <c r="AL3" s="117" t="s">
        <v>148</v>
      </c>
      <c r="AM3" s="117" t="s">
        <v>148</v>
      </c>
      <c r="AN3" s="117" t="s">
        <v>148</v>
      </c>
      <c r="AO3" s="117" t="s">
        <v>148</v>
      </c>
      <c r="AP3" s="117" t="s">
        <v>148</v>
      </c>
      <c r="AQ3" s="117" t="s">
        <v>148</v>
      </c>
      <c r="AR3" s="117" t="s">
        <v>148</v>
      </c>
      <c r="AS3" s="117" t="s">
        <v>148</v>
      </c>
      <c r="AT3" s="117" t="s">
        <v>148</v>
      </c>
      <c r="AU3" s="117" t="s">
        <v>148</v>
      </c>
      <c r="AV3" s="117" t="s">
        <v>148</v>
      </c>
      <c r="AW3" s="117" t="s">
        <v>147</v>
      </c>
      <c r="AX3" s="117" t="s">
        <v>147</v>
      </c>
      <c r="AY3" s="117" t="s">
        <v>147</v>
      </c>
      <c r="AZ3" s="117" t="s">
        <v>147</v>
      </c>
      <c r="BA3" s="117" t="s">
        <v>147</v>
      </c>
      <c r="BB3" s="117" t="s">
        <v>147</v>
      </c>
      <c r="BC3" s="117" t="s">
        <v>147</v>
      </c>
      <c r="BD3" s="117" t="s">
        <v>147</v>
      </c>
      <c r="BE3" s="117" t="s">
        <v>149</v>
      </c>
      <c r="BF3" s="117" t="s">
        <v>149</v>
      </c>
      <c r="BG3" s="117" t="s">
        <v>149</v>
      </c>
      <c r="BH3" s="117" t="s">
        <v>149</v>
      </c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</row>
    <row r="4" spans="1:88" x14ac:dyDescent="0.25">
      <c r="A4" s="117"/>
      <c r="B4" s="117"/>
      <c r="C4" s="117"/>
      <c r="D4" s="117"/>
      <c r="E4" s="117"/>
      <c r="F4" s="117"/>
      <c r="G4" s="117" t="s">
        <v>726</v>
      </c>
      <c r="H4" s="117" t="s">
        <v>727</v>
      </c>
      <c r="I4" s="117" t="s">
        <v>727</v>
      </c>
      <c r="J4" s="117" t="s">
        <v>727</v>
      </c>
      <c r="K4" s="117" t="s">
        <v>727</v>
      </c>
      <c r="L4" s="117" t="s">
        <v>727</v>
      </c>
      <c r="M4" s="117" t="s">
        <v>727</v>
      </c>
      <c r="N4" s="117" t="s">
        <v>727</v>
      </c>
      <c r="O4" s="117" t="s">
        <v>727</v>
      </c>
      <c r="P4" s="117" t="s">
        <v>728</v>
      </c>
      <c r="Q4" s="117" t="s">
        <v>728</v>
      </c>
      <c r="R4" s="117" t="s">
        <v>728</v>
      </c>
      <c r="S4" s="117" t="s">
        <v>728</v>
      </c>
      <c r="T4" s="117" t="s">
        <v>728</v>
      </c>
      <c r="U4" s="117" t="s">
        <v>728</v>
      </c>
      <c r="V4" s="117" t="s">
        <v>727</v>
      </c>
      <c r="W4" s="117" t="s">
        <v>727</v>
      </c>
      <c r="X4" s="117" t="s">
        <v>727</v>
      </c>
      <c r="Y4" s="117" t="s">
        <v>727</v>
      </c>
      <c r="Z4" s="117" t="s">
        <v>727</v>
      </c>
      <c r="AA4" s="117" t="s">
        <v>727</v>
      </c>
      <c r="AB4" s="117" t="s">
        <v>727</v>
      </c>
      <c r="AC4" s="117" t="s">
        <v>727</v>
      </c>
      <c r="AD4" s="117" t="s">
        <v>727</v>
      </c>
      <c r="AE4" s="117" t="s">
        <v>728</v>
      </c>
      <c r="AF4" s="117" t="s">
        <v>728</v>
      </c>
      <c r="AG4" s="117" t="s">
        <v>728</v>
      </c>
      <c r="AH4" s="117" t="s">
        <v>728</v>
      </c>
      <c r="AI4" s="117" t="s">
        <v>728</v>
      </c>
      <c r="AJ4" s="117" t="s">
        <v>728</v>
      </c>
      <c r="AK4" s="117" t="s">
        <v>727</v>
      </c>
      <c r="AL4" s="117" t="s">
        <v>727</v>
      </c>
      <c r="AM4" s="117" t="s">
        <v>727</v>
      </c>
      <c r="AN4" s="117" t="s">
        <v>727</v>
      </c>
      <c r="AO4" s="117" t="s">
        <v>727</v>
      </c>
      <c r="AP4" s="117" t="s">
        <v>727</v>
      </c>
      <c r="AQ4" s="117" t="s">
        <v>727</v>
      </c>
      <c r="AR4" s="117" t="s">
        <v>727</v>
      </c>
      <c r="AS4" s="117" t="s">
        <v>728</v>
      </c>
      <c r="AT4" s="117" t="s">
        <v>728</v>
      </c>
      <c r="AU4" s="117" t="s">
        <v>728</v>
      </c>
      <c r="AV4" s="117" t="s">
        <v>728</v>
      </c>
      <c r="AW4" s="117" t="s">
        <v>727</v>
      </c>
      <c r="AX4" s="117" t="s">
        <v>727</v>
      </c>
      <c r="AY4" s="117" t="s">
        <v>727</v>
      </c>
      <c r="AZ4" s="117" t="s">
        <v>727</v>
      </c>
      <c r="BA4" s="117" t="s">
        <v>727</v>
      </c>
      <c r="BB4" s="117" t="s">
        <v>727</v>
      </c>
      <c r="BC4" s="117" t="s">
        <v>728</v>
      </c>
      <c r="BD4" s="117" t="s">
        <v>728</v>
      </c>
      <c r="BE4" s="117" t="s">
        <v>728</v>
      </c>
      <c r="BF4" s="117" t="s">
        <v>728</v>
      </c>
      <c r="BG4" s="117" t="s">
        <v>728</v>
      </c>
      <c r="BH4" s="117" t="s">
        <v>727</v>
      </c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</row>
    <row r="5" spans="1:88" x14ac:dyDescent="0.25">
      <c r="A5" s="117"/>
      <c r="B5" s="117"/>
      <c r="C5" s="117"/>
      <c r="D5" s="117"/>
      <c r="E5" s="117"/>
      <c r="F5" s="117"/>
      <c r="G5" s="117" t="s">
        <v>724</v>
      </c>
      <c r="H5" s="117">
        <v>5</v>
      </c>
      <c r="I5" s="117">
        <v>9</v>
      </c>
      <c r="J5" s="117">
        <v>6</v>
      </c>
      <c r="K5" s="117">
        <v>12</v>
      </c>
      <c r="L5" s="117">
        <v>6</v>
      </c>
      <c r="M5" s="117">
        <v>12</v>
      </c>
      <c r="N5" s="117">
        <v>6</v>
      </c>
      <c r="O5" s="117">
        <v>12</v>
      </c>
      <c r="P5" s="117">
        <v>4</v>
      </c>
      <c r="Q5" s="117">
        <v>8</v>
      </c>
      <c r="R5" s="117">
        <v>6</v>
      </c>
      <c r="S5" s="117">
        <v>12</v>
      </c>
      <c r="T5" s="117">
        <v>4</v>
      </c>
      <c r="U5" s="117">
        <v>8</v>
      </c>
      <c r="V5" s="117">
        <v>5</v>
      </c>
      <c r="W5" s="117">
        <v>15</v>
      </c>
      <c r="X5" s="117">
        <v>15</v>
      </c>
      <c r="Y5" s="117">
        <v>6</v>
      </c>
      <c r="Z5" s="117">
        <v>12</v>
      </c>
      <c r="AA5" s="117">
        <v>6</v>
      </c>
      <c r="AB5" s="117">
        <v>12</v>
      </c>
      <c r="AC5" s="117">
        <v>6</v>
      </c>
      <c r="AD5" s="117">
        <v>12</v>
      </c>
      <c r="AE5" s="117">
        <v>6</v>
      </c>
      <c r="AF5" s="117">
        <v>12</v>
      </c>
      <c r="AG5" s="117">
        <v>6</v>
      </c>
      <c r="AH5" s="117">
        <v>12</v>
      </c>
      <c r="AI5" s="117">
        <v>6</v>
      </c>
      <c r="AJ5" s="117">
        <v>12</v>
      </c>
      <c r="AK5" s="117">
        <v>5</v>
      </c>
      <c r="AL5" s="117">
        <v>10</v>
      </c>
      <c r="AM5" s="117">
        <v>15</v>
      </c>
      <c r="AN5" s="117">
        <v>20</v>
      </c>
      <c r="AO5" s="117">
        <v>5</v>
      </c>
      <c r="AP5" s="117">
        <v>10</v>
      </c>
      <c r="AQ5" s="117">
        <v>15</v>
      </c>
      <c r="AR5" s="117">
        <v>20</v>
      </c>
      <c r="AS5" s="117">
        <v>5</v>
      </c>
      <c r="AT5" s="117">
        <v>10</v>
      </c>
      <c r="AU5" s="117">
        <v>15</v>
      </c>
      <c r="AV5" s="117">
        <v>15</v>
      </c>
      <c r="AW5" s="117">
        <v>5</v>
      </c>
      <c r="AX5" s="117">
        <v>15</v>
      </c>
      <c r="AY5" s="117">
        <v>5</v>
      </c>
      <c r="AZ5" s="117">
        <v>12</v>
      </c>
      <c r="BA5" s="117">
        <v>5</v>
      </c>
      <c r="BB5" s="117">
        <v>15</v>
      </c>
      <c r="BC5" s="117">
        <v>5</v>
      </c>
      <c r="BD5" s="117">
        <v>13</v>
      </c>
      <c r="BE5" s="117">
        <v>40</v>
      </c>
      <c r="BF5" s="117">
        <v>80</v>
      </c>
      <c r="BG5" s="117">
        <v>60</v>
      </c>
      <c r="BH5" s="117">
        <v>80</v>
      </c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</row>
    <row r="6" spans="1:88" x14ac:dyDescent="0.25">
      <c r="A6" s="117"/>
      <c r="B6" s="117"/>
      <c r="C6" s="117"/>
      <c r="D6" s="117"/>
      <c r="E6" s="117"/>
      <c r="F6" s="117"/>
      <c r="G6" s="117" t="s">
        <v>725</v>
      </c>
      <c r="H6" s="117">
        <v>7425</v>
      </c>
      <c r="I6" s="117">
        <v>7426</v>
      </c>
      <c r="J6" s="117">
        <v>7427</v>
      </c>
      <c r="K6" s="117">
        <v>7428</v>
      </c>
      <c r="L6" s="117">
        <v>7429</v>
      </c>
      <c r="M6" s="117">
        <v>7430</v>
      </c>
      <c r="N6" s="117">
        <v>7431</v>
      </c>
      <c r="O6" s="117">
        <v>7432</v>
      </c>
      <c r="P6" s="117">
        <v>7433</v>
      </c>
      <c r="Q6" s="117">
        <v>7434</v>
      </c>
      <c r="R6" s="117">
        <v>7435</v>
      </c>
      <c r="S6" s="117">
        <v>7436</v>
      </c>
      <c r="T6" s="117">
        <v>7437</v>
      </c>
      <c r="U6" s="117">
        <v>7438</v>
      </c>
      <c r="V6" s="117">
        <v>7439</v>
      </c>
      <c r="W6" s="117">
        <v>7440</v>
      </c>
      <c r="X6" s="117">
        <v>7441</v>
      </c>
      <c r="Y6" s="117">
        <v>7444</v>
      </c>
      <c r="Z6" s="117">
        <v>7445</v>
      </c>
      <c r="AA6" s="117">
        <v>7446</v>
      </c>
      <c r="AB6" s="117">
        <v>7447</v>
      </c>
      <c r="AC6" s="117">
        <v>7448</v>
      </c>
      <c r="AD6" s="117">
        <v>7449</v>
      </c>
      <c r="AE6" s="117">
        <v>7450</v>
      </c>
      <c r="AF6" s="117">
        <v>7451</v>
      </c>
      <c r="AG6" s="117">
        <v>7452</v>
      </c>
      <c r="AH6" s="117">
        <v>7453</v>
      </c>
      <c r="AI6" s="117">
        <v>7454</v>
      </c>
      <c r="AJ6" s="117">
        <v>7455</v>
      </c>
      <c r="AK6" s="117">
        <v>7457</v>
      </c>
      <c r="AL6" s="117">
        <v>7458</v>
      </c>
      <c r="AM6" s="117">
        <v>7459</v>
      </c>
      <c r="AN6" s="117">
        <v>7460</v>
      </c>
      <c r="AO6" s="117">
        <v>7461</v>
      </c>
      <c r="AP6" s="117">
        <v>7462</v>
      </c>
      <c r="AQ6" s="117">
        <v>7463</v>
      </c>
      <c r="AR6" s="117">
        <v>7464</v>
      </c>
      <c r="AS6" s="117">
        <v>7465</v>
      </c>
      <c r="AT6" s="117">
        <v>7466</v>
      </c>
      <c r="AU6" s="117">
        <v>7467</v>
      </c>
      <c r="AV6" s="117">
        <v>7468</v>
      </c>
      <c r="AW6" s="117">
        <v>7469</v>
      </c>
      <c r="AX6" s="117">
        <v>7470</v>
      </c>
      <c r="AY6" s="117">
        <v>7471</v>
      </c>
      <c r="AZ6" s="117">
        <v>7472</v>
      </c>
      <c r="BA6" s="117">
        <v>7473</v>
      </c>
      <c r="BB6" s="117">
        <v>7474</v>
      </c>
      <c r="BC6" s="117">
        <v>7475</v>
      </c>
      <c r="BD6" s="117">
        <v>7476</v>
      </c>
      <c r="BE6" s="117">
        <v>7481</v>
      </c>
      <c r="BF6" s="117">
        <v>7482</v>
      </c>
      <c r="BG6" s="117">
        <v>7483</v>
      </c>
      <c r="BH6" s="117">
        <v>7484</v>
      </c>
    </row>
    <row r="7" spans="1:88" x14ac:dyDescent="0.25">
      <c r="A7" s="117" t="s">
        <v>301</v>
      </c>
      <c r="B7" s="117" t="s">
        <v>302</v>
      </c>
      <c r="C7" s="117" t="s">
        <v>303</v>
      </c>
      <c r="D7" s="117" t="s">
        <v>304</v>
      </c>
      <c r="E7" s="117" t="s">
        <v>305</v>
      </c>
      <c r="F7" s="117" t="s">
        <v>306</v>
      </c>
      <c r="G7" s="117" t="s">
        <v>307</v>
      </c>
      <c r="H7" s="117" t="s">
        <v>308</v>
      </c>
      <c r="I7" s="117" t="s">
        <v>309</v>
      </c>
      <c r="J7" s="117" t="s">
        <v>310</v>
      </c>
      <c r="K7" s="117" t="s">
        <v>311</v>
      </c>
      <c r="L7" s="117" t="s">
        <v>312</v>
      </c>
      <c r="M7" s="117" t="s">
        <v>313</v>
      </c>
      <c r="N7" s="117" t="s">
        <v>314</v>
      </c>
      <c r="O7" s="117" t="s">
        <v>315</v>
      </c>
      <c r="P7" s="117" t="s">
        <v>316</v>
      </c>
      <c r="Q7" s="117" t="s">
        <v>317</v>
      </c>
      <c r="R7" s="117" t="s">
        <v>318</v>
      </c>
      <c r="S7" s="117" t="s">
        <v>319</v>
      </c>
      <c r="T7" s="117" t="s">
        <v>320</v>
      </c>
      <c r="U7" s="117" t="s">
        <v>321</v>
      </c>
      <c r="V7" s="117" t="s">
        <v>322</v>
      </c>
      <c r="W7" s="117" t="s">
        <v>323</v>
      </c>
      <c r="X7" s="117" t="s">
        <v>324</v>
      </c>
      <c r="Y7" s="117" t="s">
        <v>325</v>
      </c>
      <c r="Z7" s="117" t="s">
        <v>326</v>
      </c>
      <c r="AA7" s="117" t="s">
        <v>327</v>
      </c>
      <c r="AB7" s="117" t="s">
        <v>328</v>
      </c>
      <c r="AC7" s="117" t="s">
        <v>329</v>
      </c>
      <c r="AD7" s="117" t="s">
        <v>330</v>
      </c>
      <c r="AE7" s="117" t="s">
        <v>331</v>
      </c>
      <c r="AF7" s="117" t="s">
        <v>332</v>
      </c>
      <c r="AG7" s="117" t="s">
        <v>333</v>
      </c>
      <c r="AH7" s="117" t="s">
        <v>334</v>
      </c>
      <c r="AI7" s="117" t="s">
        <v>335</v>
      </c>
      <c r="AJ7" s="117" t="s">
        <v>336</v>
      </c>
      <c r="AK7" s="117" t="s">
        <v>337</v>
      </c>
      <c r="AL7" s="117" t="s">
        <v>338</v>
      </c>
      <c r="AM7" s="117" t="s">
        <v>339</v>
      </c>
      <c r="AN7" s="117" t="s">
        <v>340</v>
      </c>
      <c r="AO7" s="117" t="s">
        <v>341</v>
      </c>
      <c r="AP7" s="117" t="s">
        <v>342</v>
      </c>
      <c r="AQ7" s="117" t="s">
        <v>343</v>
      </c>
      <c r="AR7" s="117" t="s">
        <v>344</v>
      </c>
      <c r="AS7" s="117" t="s">
        <v>345</v>
      </c>
      <c r="AT7" s="117" t="s">
        <v>346</v>
      </c>
      <c r="AU7" s="117" t="s">
        <v>347</v>
      </c>
      <c r="AV7" s="117" t="s">
        <v>348</v>
      </c>
      <c r="AW7" s="117" t="s">
        <v>349</v>
      </c>
      <c r="AX7" s="117" t="s">
        <v>350</v>
      </c>
      <c r="AY7" s="117" t="s">
        <v>351</v>
      </c>
      <c r="AZ7" s="117" t="s">
        <v>352</v>
      </c>
      <c r="BA7" s="117" t="s">
        <v>353</v>
      </c>
      <c r="BB7" s="117" t="s">
        <v>354</v>
      </c>
      <c r="BC7" s="117" t="s">
        <v>355</v>
      </c>
      <c r="BD7" s="117" t="s">
        <v>356</v>
      </c>
      <c r="BE7" s="117" t="s">
        <v>357</v>
      </c>
      <c r="BF7" s="117" t="s">
        <v>358</v>
      </c>
      <c r="BG7" s="117" t="s">
        <v>359</v>
      </c>
      <c r="BH7" s="117" t="s">
        <v>360</v>
      </c>
    </row>
    <row r="8" spans="1:88" x14ac:dyDescent="0.25">
      <c r="A8" s="117" t="s">
        <v>543</v>
      </c>
      <c r="B8" s="117" t="s">
        <v>544</v>
      </c>
      <c r="C8" s="117" t="s">
        <v>545</v>
      </c>
      <c r="D8" s="117" t="s">
        <v>546</v>
      </c>
      <c r="E8" s="117" t="s">
        <v>547</v>
      </c>
      <c r="F8" s="117" t="s">
        <v>548</v>
      </c>
      <c r="G8" s="117" t="s">
        <v>549</v>
      </c>
      <c r="H8" s="117">
        <v>0</v>
      </c>
      <c r="I8" s="117">
        <v>0</v>
      </c>
      <c r="J8" s="117">
        <v>0</v>
      </c>
      <c r="K8" s="117">
        <v>0</v>
      </c>
      <c r="L8" s="117">
        <v>0</v>
      </c>
      <c r="M8" s="117">
        <v>0</v>
      </c>
      <c r="N8" s="117">
        <v>0</v>
      </c>
      <c r="O8" s="117">
        <v>0</v>
      </c>
      <c r="P8" s="117">
        <v>0</v>
      </c>
      <c r="Q8" s="117">
        <v>0</v>
      </c>
      <c r="R8" s="117">
        <v>0</v>
      </c>
      <c r="S8" s="117">
        <v>0</v>
      </c>
      <c r="T8" s="117">
        <v>0</v>
      </c>
      <c r="U8" s="117">
        <v>0</v>
      </c>
      <c r="V8" s="117">
        <v>0</v>
      </c>
      <c r="W8" s="117">
        <v>0</v>
      </c>
      <c r="X8" s="117">
        <v>0</v>
      </c>
      <c r="Y8" s="117">
        <v>0</v>
      </c>
      <c r="Z8" s="117">
        <v>0</v>
      </c>
      <c r="AA8" s="117">
        <v>0</v>
      </c>
      <c r="AB8" s="117">
        <v>0</v>
      </c>
      <c r="AC8" s="117">
        <v>0</v>
      </c>
      <c r="AD8" s="117">
        <v>0</v>
      </c>
      <c r="AE8" s="117">
        <v>0</v>
      </c>
      <c r="AF8" s="117">
        <v>0</v>
      </c>
      <c r="AG8" s="117">
        <v>0</v>
      </c>
      <c r="AH8" s="117">
        <v>0</v>
      </c>
      <c r="AI8" s="117">
        <v>0</v>
      </c>
      <c r="AJ8" s="117">
        <v>0</v>
      </c>
      <c r="AK8" s="117">
        <v>5</v>
      </c>
      <c r="AL8" s="117">
        <v>38</v>
      </c>
      <c r="AM8" s="117">
        <v>178</v>
      </c>
      <c r="AN8" s="117">
        <v>62</v>
      </c>
      <c r="AO8" s="117">
        <v>0</v>
      </c>
      <c r="AP8" s="117">
        <v>0</v>
      </c>
      <c r="AQ8" s="117">
        <v>0</v>
      </c>
      <c r="AR8" s="117">
        <v>0</v>
      </c>
      <c r="AS8" s="117">
        <v>0</v>
      </c>
      <c r="AT8" s="117">
        <v>0</v>
      </c>
      <c r="AU8" s="117">
        <v>0</v>
      </c>
      <c r="AV8" s="117">
        <v>0</v>
      </c>
      <c r="AW8" s="117">
        <v>0</v>
      </c>
      <c r="AX8" s="117">
        <v>0</v>
      </c>
      <c r="AY8" s="117">
        <v>0</v>
      </c>
      <c r="AZ8" s="117">
        <v>1</v>
      </c>
      <c r="BA8" s="117">
        <v>0</v>
      </c>
      <c r="BB8" s="117">
        <v>0</v>
      </c>
      <c r="BC8" s="117">
        <v>0</v>
      </c>
      <c r="BD8" s="117">
        <v>0</v>
      </c>
      <c r="BE8" s="117">
        <v>0</v>
      </c>
      <c r="BF8" s="117">
        <v>0</v>
      </c>
      <c r="BG8" s="117">
        <v>0</v>
      </c>
      <c r="BH8" s="117">
        <v>3</v>
      </c>
    </row>
    <row r="9" spans="1:88" x14ac:dyDescent="0.25">
      <c r="A9" s="117" t="s">
        <v>550</v>
      </c>
      <c r="B9" s="117" t="s">
        <v>544</v>
      </c>
      <c r="C9" s="117" t="s">
        <v>545</v>
      </c>
      <c r="D9" s="117" t="s">
        <v>551</v>
      </c>
      <c r="E9" s="117" t="s">
        <v>552</v>
      </c>
      <c r="F9" s="117" t="s">
        <v>553</v>
      </c>
      <c r="G9" s="117" t="s">
        <v>554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  <c r="O9" s="117">
        <v>0</v>
      </c>
      <c r="P9" s="117">
        <v>0</v>
      </c>
      <c r="Q9" s="117">
        <v>0</v>
      </c>
      <c r="R9" s="117">
        <v>0</v>
      </c>
      <c r="S9" s="117">
        <v>0</v>
      </c>
      <c r="T9" s="117">
        <v>0</v>
      </c>
      <c r="U9" s="117">
        <v>0</v>
      </c>
      <c r="V9" s="117">
        <v>0</v>
      </c>
      <c r="W9" s="117">
        <v>0</v>
      </c>
      <c r="X9" s="117">
        <v>0</v>
      </c>
      <c r="Y9" s="117">
        <v>0</v>
      </c>
      <c r="Z9" s="117">
        <v>0</v>
      </c>
      <c r="AA9" s="117">
        <v>0</v>
      </c>
      <c r="AB9" s="117">
        <v>0</v>
      </c>
      <c r="AC9" s="117">
        <v>0</v>
      </c>
      <c r="AD9" s="117">
        <v>0</v>
      </c>
      <c r="AE9" s="117">
        <v>0</v>
      </c>
      <c r="AF9" s="117">
        <v>0</v>
      </c>
      <c r="AG9" s="117">
        <v>0</v>
      </c>
      <c r="AH9" s="117">
        <v>0</v>
      </c>
      <c r="AI9" s="117">
        <v>0</v>
      </c>
      <c r="AJ9" s="117">
        <v>0</v>
      </c>
      <c r="AK9" s="117">
        <v>8</v>
      </c>
      <c r="AL9" s="117">
        <v>6</v>
      </c>
      <c r="AM9" s="117">
        <v>4</v>
      </c>
      <c r="AN9" s="117">
        <v>0</v>
      </c>
      <c r="AO9" s="117">
        <v>0</v>
      </c>
      <c r="AP9" s="117">
        <v>0</v>
      </c>
      <c r="AQ9" s="117">
        <v>0</v>
      </c>
      <c r="AR9" s="117">
        <v>0</v>
      </c>
      <c r="AS9" s="117">
        <v>0</v>
      </c>
      <c r="AT9" s="117">
        <v>0</v>
      </c>
      <c r="AU9" s="117">
        <v>0</v>
      </c>
      <c r="AV9" s="117">
        <v>0</v>
      </c>
      <c r="AW9" s="117">
        <v>3</v>
      </c>
      <c r="AX9" s="117">
        <v>20</v>
      </c>
      <c r="AY9" s="117">
        <v>5</v>
      </c>
      <c r="AZ9" s="117">
        <v>0</v>
      </c>
      <c r="BA9" s="117">
        <v>0</v>
      </c>
      <c r="BB9" s="117">
        <v>0</v>
      </c>
      <c r="BC9" s="117">
        <v>0</v>
      </c>
      <c r="BD9" s="117">
        <v>0</v>
      </c>
      <c r="BE9" s="117">
        <v>0</v>
      </c>
      <c r="BF9" s="117">
        <v>0</v>
      </c>
      <c r="BG9" s="117">
        <v>0</v>
      </c>
      <c r="BH9" s="117">
        <v>36</v>
      </c>
    </row>
    <row r="10" spans="1:88" x14ac:dyDescent="0.25">
      <c r="A10" s="117" t="s">
        <v>555</v>
      </c>
      <c r="B10" s="117" t="s">
        <v>544</v>
      </c>
      <c r="C10" s="117" t="s">
        <v>545</v>
      </c>
      <c r="D10" s="117" t="s">
        <v>556</v>
      </c>
      <c r="E10" s="117" t="s">
        <v>557</v>
      </c>
      <c r="F10" s="117" t="s">
        <v>558</v>
      </c>
      <c r="G10" s="117" t="s">
        <v>559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17">
        <v>0</v>
      </c>
      <c r="N10" s="117">
        <v>0</v>
      </c>
      <c r="O10" s="117">
        <v>0</v>
      </c>
      <c r="P10" s="117">
        <v>0</v>
      </c>
      <c r="Q10" s="117">
        <v>0</v>
      </c>
      <c r="R10" s="117">
        <v>0</v>
      </c>
      <c r="S10" s="117">
        <v>0</v>
      </c>
      <c r="T10" s="117">
        <v>0</v>
      </c>
      <c r="U10" s="117">
        <v>0</v>
      </c>
      <c r="V10" s="117">
        <v>0</v>
      </c>
      <c r="W10" s="117">
        <v>0</v>
      </c>
      <c r="X10" s="117">
        <v>0</v>
      </c>
      <c r="Y10" s="117">
        <v>0</v>
      </c>
      <c r="Z10" s="117">
        <v>0</v>
      </c>
      <c r="AA10" s="117">
        <v>0</v>
      </c>
      <c r="AB10" s="117">
        <v>0</v>
      </c>
      <c r="AC10" s="117">
        <v>0</v>
      </c>
      <c r="AD10" s="117">
        <v>0</v>
      </c>
      <c r="AE10" s="117">
        <v>0</v>
      </c>
      <c r="AF10" s="117">
        <v>0</v>
      </c>
      <c r="AG10" s="117">
        <v>0</v>
      </c>
      <c r="AH10" s="117">
        <v>0</v>
      </c>
      <c r="AI10" s="117">
        <v>0</v>
      </c>
      <c r="AJ10" s="117">
        <v>0</v>
      </c>
      <c r="AK10" s="117">
        <v>0</v>
      </c>
      <c r="AL10" s="117">
        <v>0</v>
      </c>
      <c r="AM10" s="117">
        <v>0</v>
      </c>
      <c r="AN10" s="117">
        <v>0</v>
      </c>
      <c r="AO10" s="117">
        <v>0</v>
      </c>
      <c r="AP10" s="117">
        <v>0</v>
      </c>
      <c r="AQ10" s="117">
        <v>0</v>
      </c>
      <c r="AR10" s="117">
        <v>0</v>
      </c>
      <c r="AS10" s="117">
        <v>0</v>
      </c>
      <c r="AT10" s="117">
        <v>0</v>
      </c>
      <c r="AU10" s="117">
        <v>0</v>
      </c>
      <c r="AV10" s="117">
        <v>0</v>
      </c>
      <c r="AW10" s="117">
        <v>0</v>
      </c>
      <c r="AX10" s="117">
        <v>2</v>
      </c>
      <c r="AY10" s="117">
        <v>22</v>
      </c>
      <c r="AZ10" s="117">
        <v>21</v>
      </c>
      <c r="BA10" s="117">
        <v>0</v>
      </c>
      <c r="BB10" s="117">
        <v>0</v>
      </c>
      <c r="BC10" s="117">
        <v>0</v>
      </c>
      <c r="BD10" s="117">
        <v>0</v>
      </c>
      <c r="BE10" s="117">
        <v>0</v>
      </c>
      <c r="BF10" s="117">
        <v>0</v>
      </c>
      <c r="BG10" s="117">
        <v>0</v>
      </c>
      <c r="BH10" s="117">
        <v>3</v>
      </c>
    </row>
    <row r="11" spans="1:88" x14ac:dyDescent="0.25">
      <c r="A11" s="117" t="s">
        <v>560</v>
      </c>
      <c r="B11" s="117" t="s">
        <v>544</v>
      </c>
      <c r="C11" s="117" t="s">
        <v>545</v>
      </c>
      <c r="D11" s="117" t="s">
        <v>546</v>
      </c>
      <c r="E11" s="117" t="s">
        <v>547</v>
      </c>
      <c r="F11" s="117" t="s">
        <v>548</v>
      </c>
      <c r="G11" s="117" t="s">
        <v>549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7">
        <v>0</v>
      </c>
      <c r="Q11" s="117">
        <v>0</v>
      </c>
      <c r="R11" s="117">
        <v>0</v>
      </c>
      <c r="S11" s="117">
        <v>0</v>
      </c>
      <c r="T11" s="117">
        <v>0</v>
      </c>
      <c r="U11" s="117">
        <v>0</v>
      </c>
      <c r="V11" s="117">
        <v>0</v>
      </c>
      <c r="W11" s="117">
        <v>0</v>
      </c>
      <c r="X11" s="117">
        <v>0</v>
      </c>
      <c r="Y11" s="117">
        <v>0</v>
      </c>
      <c r="Z11" s="117">
        <v>0</v>
      </c>
      <c r="AA11" s="117">
        <v>0</v>
      </c>
      <c r="AB11" s="117">
        <v>0</v>
      </c>
      <c r="AC11" s="117">
        <v>0</v>
      </c>
      <c r="AD11" s="117">
        <v>0</v>
      </c>
      <c r="AE11" s="117">
        <v>0</v>
      </c>
      <c r="AF11" s="117">
        <v>0</v>
      </c>
      <c r="AG11" s="117">
        <v>0</v>
      </c>
      <c r="AH11" s="117">
        <v>0</v>
      </c>
      <c r="AI11" s="117">
        <v>0</v>
      </c>
      <c r="AJ11" s="117">
        <v>0</v>
      </c>
      <c r="AK11" s="117">
        <v>0</v>
      </c>
      <c r="AL11" s="117">
        <v>0</v>
      </c>
      <c r="AM11" s="117">
        <v>0</v>
      </c>
      <c r="AN11" s="117">
        <v>0</v>
      </c>
      <c r="AO11" s="117">
        <v>0</v>
      </c>
      <c r="AP11" s="117">
        <v>0</v>
      </c>
      <c r="AQ11" s="117">
        <v>0</v>
      </c>
      <c r="AR11" s="117">
        <v>0</v>
      </c>
      <c r="AS11" s="117">
        <v>0</v>
      </c>
      <c r="AT11" s="117">
        <v>0</v>
      </c>
      <c r="AU11" s="117">
        <v>0</v>
      </c>
      <c r="AV11" s="117">
        <v>12</v>
      </c>
      <c r="AW11" s="117">
        <v>0</v>
      </c>
      <c r="AX11" s="117">
        <v>0</v>
      </c>
      <c r="AY11" s="117">
        <v>0</v>
      </c>
      <c r="AZ11" s="117">
        <v>0</v>
      </c>
      <c r="BA11" s="117">
        <v>0</v>
      </c>
      <c r="BB11" s="117">
        <v>0</v>
      </c>
      <c r="BC11" s="117">
        <v>0</v>
      </c>
      <c r="BD11" s="117">
        <v>0</v>
      </c>
      <c r="BE11" s="117">
        <v>0</v>
      </c>
      <c r="BF11" s="117">
        <v>0</v>
      </c>
      <c r="BG11" s="117">
        <v>15</v>
      </c>
      <c r="BH11" s="117">
        <v>0</v>
      </c>
    </row>
    <row r="12" spans="1:88" x14ac:dyDescent="0.25">
      <c r="A12" s="117" t="s">
        <v>561</v>
      </c>
      <c r="B12" s="117" t="s">
        <v>544</v>
      </c>
      <c r="C12" s="117" t="s">
        <v>545</v>
      </c>
      <c r="D12" s="117" t="s">
        <v>546</v>
      </c>
      <c r="E12" s="117" t="s">
        <v>562</v>
      </c>
      <c r="F12" s="117" t="s">
        <v>563</v>
      </c>
      <c r="G12" s="117" t="s">
        <v>564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13</v>
      </c>
      <c r="N12" s="117">
        <v>0</v>
      </c>
      <c r="O12" s="117">
        <v>0</v>
      </c>
      <c r="P12" s="117">
        <v>0</v>
      </c>
      <c r="Q12" s="117">
        <v>0</v>
      </c>
      <c r="R12" s="117">
        <v>0</v>
      </c>
      <c r="S12" s="117">
        <v>0</v>
      </c>
      <c r="T12" s="117">
        <v>0</v>
      </c>
      <c r="U12" s="117">
        <v>0</v>
      </c>
      <c r="V12" s="117">
        <v>0</v>
      </c>
      <c r="W12" s="117">
        <v>0</v>
      </c>
      <c r="X12" s="117">
        <v>0</v>
      </c>
      <c r="Y12" s="117">
        <v>0</v>
      </c>
      <c r="Z12" s="117">
        <v>0</v>
      </c>
      <c r="AA12" s="117">
        <v>0</v>
      </c>
      <c r="AB12" s="117">
        <v>0</v>
      </c>
      <c r="AC12" s="117">
        <v>0</v>
      </c>
      <c r="AD12" s="117">
        <v>0</v>
      </c>
      <c r="AE12" s="117">
        <v>0</v>
      </c>
      <c r="AF12" s="117">
        <v>0</v>
      </c>
      <c r="AG12" s="117">
        <v>0</v>
      </c>
      <c r="AH12" s="117">
        <v>0</v>
      </c>
      <c r="AI12" s="117">
        <v>0</v>
      </c>
      <c r="AJ12" s="117">
        <v>0</v>
      </c>
      <c r="AK12" s="117">
        <v>1</v>
      </c>
      <c r="AL12" s="117">
        <v>0</v>
      </c>
      <c r="AM12" s="117">
        <v>0</v>
      </c>
      <c r="AN12" s="117">
        <v>4</v>
      </c>
      <c r="AO12" s="117">
        <v>0</v>
      </c>
      <c r="AP12" s="117">
        <v>0</v>
      </c>
      <c r="AQ12" s="117">
        <v>0</v>
      </c>
      <c r="AR12" s="117">
        <v>0</v>
      </c>
      <c r="AS12" s="117">
        <v>0</v>
      </c>
      <c r="AT12" s="117">
        <v>0</v>
      </c>
      <c r="AU12" s="117">
        <v>0</v>
      </c>
      <c r="AV12" s="117">
        <v>0</v>
      </c>
      <c r="AW12" s="117">
        <v>1</v>
      </c>
      <c r="AX12" s="117">
        <v>29</v>
      </c>
      <c r="AY12" s="117">
        <v>0</v>
      </c>
      <c r="AZ12" s="117">
        <v>17</v>
      </c>
      <c r="BA12" s="117">
        <v>0</v>
      </c>
      <c r="BB12" s="117">
        <v>0</v>
      </c>
      <c r="BC12" s="117">
        <v>0</v>
      </c>
      <c r="BD12" s="117">
        <v>0</v>
      </c>
      <c r="BE12" s="117">
        <v>0</v>
      </c>
      <c r="BF12" s="117">
        <v>0</v>
      </c>
      <c r="BG12" s="117">
        <v>0</v>
      </c>
      <c r="BH12" s="117">
        <v>0</v>
      </c>
    </row>
    <row r="13" spans="1:88" x14ac:dyDescent="0.25">
      <c r="A13" s="117" t="s">
        <v>565</v>
      </c>
      <c r="B13" s="117" t="s">
        <v>544</v>
      </c>
      <c r="C13" s="117" t="s">
        <v>545</v>
      </c>
      <c r="D13" s="117" t="s">
        <v>556</v>
      </c>
      <c r="E13" s="117" t="s">
        <v>557</v>
      </c>
      <c r="F13" s="117" t="s">
        <v>558</v>
      </c>
      <c r="G13" s="117" t="s">
        <v>559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13</v>
      </c>
      <c r="N13" s="117">
        <v>0</v>
      </c>
      <c r="O13" s="117">
        <v>0</v>
      </c>
      <c r="P13" s="117">
        <v>0</v>
      </c>
      <c r="Q13" s="117">
        <v>0</v>
      </c>
      <c r="R13" s="117">
        <v>0</v>
      </c>
      <c r="S13" s="117">
        <v>0</v>
      </c>
      <c r="T13" s="117">
        <v>0</v>
      </c>
      <c r="U13" s="117">
        <v>0</v>
      </c>
      <c r="V13" s="117">
        <v>0</v>
      </c>
      <c r="W13" s="117">
        <v>0</v>
      </c>
      <c r="X13" s="117">
        <v>0</v>
      </c>
      <c r="Y13" s="117">
        <v>0</v>
      </c>
      <c r="Z13" s="117">
        <v>0</v>
      </c>
      <c r="AA13" s="117">
        <v>0</v>
      </c>
      <c r="AB13" s="117">
        <v>0</v>
      </c>
      <c r="AC13" s="117">
        <v>0</v>
      </c>
      <c r="AD13" s="117">
        <v>0</v>
      </c>
      <c r="AE13" s="117">
        <v>0</v>
      </c>
      <c r="AF13" s="117">
        <v>0</v>
      </c>
      <c r="AG13" s="117">
        <v>0</v>
      </c>
      <c r="AH13" s="117">
        <v>0</v>
      </c>
      <c r="AI13" s="117">
        <v>0</v>
      </c>
      <c r="AJ13" s="117">
        <v>0</v>
      </c>
      <c r="AK13" s="117">
        <v>5</v>
      </c>
      <c r="AL13" s="117">
        <v>0</v>
      </c>
      <c r="AM13" s="117">
        <v>0</v>
      </c>
      <c r="AN13" s="117">
        <v>0</v>
      </c>
      <c r="AO13" s="117">
        <v>0</v>
      </c>
      <c r="AP13" s="117">
        <v>0</v>
      </c>
      <c r="AQ13" s="117">
        <v>0</v>
      </c>
      <c r="AR13" s="117">
        <v>0</v>
      </c>
      <c r="AS13" s="117">
        <v>0</v>
      </c>
      <c r="AT13" s="117">
        <v>0</v>
      </c>
      <c r="AU13" s="117">
        <v>0</v>
      </c>
      <c r="AV13" s="117">
        <v>0</v>
      </c>
      <c r="AW13" s="117">
        <v>1</v>
      </c>
      <c r="AX13" s="117">
        <v>0</v>
      </c>
      <c r="AY13" s="117">
        <v>12</v>
      </c>
      <c r="AZ13" s="117">
        <v>2</v>
      </c>
      <c r="BA13" s="117">
        <v>0</v>
      </c>
      <c r="BB13" s="117">
        <v>0</v>
      </c>
      <c r="BC13" s="117">
        <v>0</v>
      </c>
      <c r="BD13" s="117">
        <v>0</v>
      </c>
      <c r="BE13" s="117">
        <v>0</v>
      </c>
      <c r="BF13" s="117">
        <v>0</v>
      </c>
      <c r="BG13" s="117">
        <v>30</v>
      </c>
      <c r="BH13" s="117">
        <v>8</v>
      </c>
    </row>
    <row r="14" spans="1:88" x14ac:dyDescent="0.25">
      <c r="A14" s="117" t="s">
        <v>566</v>
      </c>
      <c r="B14" s="117" t="s">
        <v>544</v>
      </c>
      <c r="C14" s="117" t="s">
        <v>545</v>
      </c>
      <c r="D14" s="117" t="s">
        <v>546</v>
      </c>
      <c r="E14" s="117" t="s">
        <v>547</v>
      </c>
      <c r="F14" s="117" t="s">
        <v>567</v>
      </c>
      <c r="G14" s="117" t="s">
        <v>567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  <c r="O14" s="117">
        <v>0</v>
      </c>
      <c r="P14" s="117">
        <v>0</v>
      </c>
      <c r="Q14" s="117">
        <v>0</v>
      </c>
      <c r="R14" s="117">
        <v>0</v>
      </c>
      <c r="S14" s="117">
        <v>0</v>
      </c>
      <c r="T14" s="117">
        <v>0</v>
      </c>
      <c r="U14" s="117">
        <v>0</v>
      </c>
      <c r="V14" s="117">
        <v>0</v>
      </c>
      <c r="W14" s="117">
        <v>0</v>
      </c>
      <c r="X14" s="117">
        <v>0</v>
      </c>
      <c r="Y14" s="117">
        <v>0</v>
      </c>
      <c r="Z14" s="117">
        <v>0</v>
      </c>
      <c r="AA14" s="117">
        <v>0</v>
      </c>
      <c r="AB14" s="117">
        <v>0</v>
      </c>
      <c r="AC14" s="117">
        <v>0</v>
      </c>
      <c r="AD14" s="117">
        <v>0</v>
      </c>
      <c r="AE14" s="117">
        <v>0</v>
      </c>
      <c r="AF14" s="117">
        <v>0</v>
      </c>
      <c r="AG14" s="117">
        <v>0</v>
      </c>
      <c r="AH14" s="117">
        <v>0</v>
      </c>
      <c r="AI14" s="117">
        <v>0</v>
      </c>
      <c r="AJ14" s="117">
        <v>0</v>
      </c>
      <c r="AK14" s="117">
        <v>1</v>
      </c>
      <c r="AL14" s="117">
        <v>9</v>
      </c>
      <c r="AM14" s="117">
        <v>51</v>
      </c>
      <c r="AN14" s="117">
        <v>69</v>
      </c>
      <c r="AO14" s="117">
        <v>0</v>
      </c>
      <c r="AP14" s="117">
        <v>0</v>
      </c>
      <c r="AQ14" s="117">
        <v>0</v>
      </c>
      <c r="AR14" s="117">
        <v>0</v>
      </c>
      <c r="AS14" s="117">
        <v>0</v>
      </c>
      <c r="AT14" s="117">
        <v>0</v>
      </c>
      <c r="AU14" s="117">
        <v>0</v>
      </c>
      <c r="AV14" s="117">
        <v>0</v>
      </c>
      <c r="AW14" s="117">
        <v>0</v>
      </c>
      <c r="AX14" s="117">
        <v>0</v>
      </c>
      <c r="AY14" s="117">
        <v>0</v>
      </c>
      <c r="AZ14" s="117">
        <v>0</v>
      </c>
      <c r="BA14" s="117">
        <v>0</v>
      </c>
      <c r="BB14" s="117">
        <v>0</v>
      </c>
      <c r="BC14" s="117">
        <v>0</v>
      </c>
      <c r="BD14" s="117">
        <v>0</v>
      </c>
      <c r="BE14" s="117">
        <v>0</v>
      </c>
      <c r="BF14" s="117">
        <v>0</v>
      </c>
      <c r="BG14" s="117">
        <v>0</v>
      </c>
      <c r="BH14" s="117">
        <v>0</v>
      </c>
    </row>
    <row r="15" spans="1:88" x14ac:dyDescent="0.25">
      <c r="A15" s="117" t="s">
        <v>568</v>
      </c>
      <c r="B15" s="117" t="s">
        <v>544</v>
      </c>
      <c r="C15" s="117" t="s">
        <v>545</v>
      </c>
      <c r="D15" s="117" t="s">
        <v>556</v>
      </c>
      <c r="E15" s="117" t="s">
        <v>557</v>
      </c>
      <c r="F15" s="117" t="s">
        <v>558</v>
      </c>
      <c r="G15" s="117" t="s">
        <v>559</v>
      </c>
      <c r="H15" s="117">
        <v>0</v>
      </c>
      <c r="I15" s="117">
        <v>0</v>
      </c>
      <c r="J15" s="117">
        <v>0</v>
      </c>
      <c r="K15" s="117">
        <v>0</v>
      </c>
      <c r="L15" s="117">
        <v>87</v>
      </c>
      <c r="M15" s="117">
        <v>37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7">
        <v>0</v>
      </c>
      <c r="V15" s="117">
        <v>0</v>
      </c>
      <c r="W15" s="117">
        <v>0</v>
      </c>
      <c r="X15" s="117">
        <v>0</v>
      </c>
      <c r="Y15" s="117">
        <v>0</v>
      </c>
      <c r="Z15" s="117">
        <v>0</v>
      </c>
      <c r="AA15" s="117">
        <v>0</v>
      </c>
      <c r="AB15" s="117">
        <v>0</v>
      </c>
      <c r="AC15" s="117">
        <v>0</v>
      </c>
      <c r="AD15" s="117">
        <v>0</v>
      </c>
      <c r="AE15" s="117">
        <v>0</v>
      </c>
      <c r="AF15" s="117">
        <v>0</v>
      </c>
      <c r="AG15" s="117">
        <v>0</v>
      </c>
      <c r="AH15" s="117">
        <v>0</v>
      </c>
      <c r="AI15" s="117">
        <v>0</v>
      </c>
      <c r="AJ15" s="117">
        <v>0</v>
      </c>
      <c r="AK15" s="117">
        <v>4</v>
      </c>
      <c r="AL15" s="117">
        <v>0</v>
      </c>
      <c r="AM15" s="117">
        <v>0</v>
      </c>
      <c r="AN15" s="117">
        <v>0</v>
      </c>
      <c r="AO15" s="117">
        <v>0</v>
      </c>
      <c r="AP15" s="117">
        <v>0</v>
      </c>
      <c r="AQ15" s="117">
        <v>0</v>
      </c>
      <c r="AR15" s="117">
        <v>0</v>
      </c>
      <c r="AS15" s="117">
        <v>0</v>
      </c>
      <c r="AT15" s="117">
        <v>0</v>
      </c>
      <c r="AU15" s="117">
        <v>0</v>
      </c>
      <c r="AV15" s="117">
        <v>0</v>
      </c>
      <c r="AW15" s="117">
        <v>0</v>
      </c>
      <c r="AX15" s="117">
        <v>0</v>
      </c>
      <c r="AY15" s="117">
        <v>0</v>
      </c>
      <c r="AZ15" s="117">
        <v>0</v>
      </c>
      <c r="BA15" s="117">
        <v>0</v>
      </c>
      <c r="BB15" s="117">
        <v>0</v>
      </c>
      <c r="BC15" s="117">
        <v>0</v>
      </c>
      <c r="BD15" s="117">
        <v>0</v>
      </c>
      <c r="BE15" s="117">
        <v>0</v>
      </c>
      <c r="BF15" s="117">
        <v>0</v>
      </c>
      <c r="BG15" s="117">
        <v>0</v>
      </c>
      <c r="BH15" s="117">
        <v>0</v>
      </c>
    </row>
    <row r="16" spans="1:88" x14ac:dyDescent="0.25">
      <c r="A16" s="117" t="s">
        <v>569</v>
      </c>
      <c r="B16" s="117" t="s">
        <v>544</v>
      </c>
      <c r="C16" s="117" t="s">
        <v>545</v>
      </c>
      <c r="D16" s="117" t="s">
        <v>551</v>
      </c>
      <c r="E16" s="117" t="s">
        <v>552</v>
      </c>
      <c r="F16" s="117" t="s">
        <v>553</v>
      </c>
      <c r="G16" s="117" t="s">
        <v>554</v>
      </c>
      <c r="H16" s="117">
        <v>0</v>
      </c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7">
        <v>0</v>
      </c>
      <c r="V16" s="117">
        <v>0</v>
      </c>
      <c r="W16" s="117">
        <v>0</v>
      </c>
      <c r="X16" s="117">
        <v>0</v>
      </c>
      <c r="Y16" s="117">
        <v>5</v>
      </c>
      <c r="Z16" s="117">
        <v>9</v>
      </c>
      <c r="AA16" s="117">
        <v>0</v>
      </c>
      <c r="AB16" s="117">
        <v>0</v>
      </c>
      <c r="AC16" s="117">
        <v>0</v>
      </c>
      <c r="AD16" s="117">
        <v>0</v>
      </c>
      <c r="AE16" s="117">
        <v>0</v>
      </c>
      <c r="AF16" s="117">
        <v>0</v>
      </c>
      <c r="AG16" s="117">
        <v>0</v>
      </c>
      <c r="AH16" s="117">
        <v>0</v>
      </c>
      <c r="AI16" s="117">
        <v>0</v>
      </c>
      <c r="AJ16" s="117">
        <v>0</v>
      </c>
      <c r="AK16" s="117">
        <v>0</v>
      </c>
      <c r="AL16" s="117">
        <v>0</v>
      </c>
      <c r="AM16" s="117">
        <v>0</v>
      </c>
      <c r="AN16" s="117">
        <v>0</v>
      </c>
      <c r="AO16" s="117">
        <v>0</v>
      </c>
      <c r="AP16" s="117">
        <v>0</v>
      </c>
      <c r="AQ16" s="117">
        <v>0</v>
      </c>
      <c r="AR16" s="117">
        <v>0</v>
      </c>
      <c r="AS16" s="117">
        <v>0</v>
      </c>
      <c r="AT16" s="117">
        <v>0</v>
      </c>
      <c r="AU16" s="117">
        <v>0</v>
      </c>
      <c r="AV16" s="117">
        <v>0</v>
      </c>
      <c r="AW16" s="117">
        <v>0</v>
      </c>
      <c r="AX16" s="117">
        <v>3</v>
      </c>
      <c r="AY16" s="117">
        <v>0</v>
      </c>
      <c r="AZ16" s="117">
        <v>0</v>
      </c>
      <c r="BA16" s="117">
        <v>0</v>
      </c>
      <c r="BB16" s="117">
        <v>0</v>
      </c>
      <c r="BC16" s="117">
        <v>0</v>
      </c>
      <c r="BD16" s="117">
        <v>0</v>
      </c>
      <c r="BE16" s="117">
        <v>0</v>
      </c>
      <c r="BF16" s="117">
        <v>0</v>
      </c>
      <c r="BG16" s="117">
        <v>0</v>
      </c>
      <c r="BH16" s="117">
        <v>72</v>
      </c>
    </row>
    <row r="17" spans="1:60" x14ac:dyDescent="0.25">
      <c r="A17" s="117" t="s">
        <v>570</v>
      </c>
      <c r="B17" s="117" t="s">
        <v>544</v>
      </c>
      <c r="C17" s="117" t="s">
        <v>545</v>
      </c>
      <c r="D17" s="117" t="s">
        <v>546</v>
      </c>
      <c r="E17" s="117" t="s">
        <v>571</v>
      </c>
      <c r="F17" s="117" t="s">
        <v>572</v>
      </c>
      <c r="G17" s="117" t="s">
        <v>573</v>
      </c>
      <c r="H17" s="117">
        <v>0</v>
      </c>
      <c r="I17" s="117">
        <v>0</v>
      </c>
      <c r="J17" s="117">
        <v>0</v>
      </c>
      <c r="K17" s="117">
        <v>0</v>
      </c>
      <c r="L17" s="117">
        <v>14</v>
      </c>
      <c r="M17" s="117">
        <v>11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7">
        <v>0</v>
      </c>
      <c r="V17" s="117">
        <v>0</v>
      </c>
      <c r="W17" s="117">
        <v>0</v>
      </c>
      <c r="X17" s="117">
        <v>0</v>
      </c>
      <c r="Y17" s="117">
        <v>0</v>
      </c>
      <c r="Z17" s="117">
        <v>1</v>
      </c>
      <c r="AA17" s="117">
        <v>0</v>
      </c>
      <c r="AB17" s="117">
        <v>0</v>
      </c>
      <c r="AC17" s="117">
        <v>0</v>
      </c>
      <c r="AD17" s="117">
        <v>0</v>
      </c>
      <c r="AE17" s="117">
        <v>0</v>
      </c>
      <c r="AF17" s="117">
        <v>0</v>
      </c>
      <c r="AG17" s="117">
        <v>0</v>
      </c>
      <c r="AH17" s="117">
        <v>0</v>
      </c>
      <c r="AI17" s="117">
        <v>0</v>
      </c>
      <c r="AJ17" s="117">
        <v>0</v>
      </c>
      <c r="AK17" s="117">
        <v>0</v>
      </c>
      <c r="AL17" s="117">
        <v>0</v>
      </c>
      <c r="AM17" s="117">
        <v>0</v>
      </c>
      <c r="AN17" s="117">
        <v>0</v>
      </c>
      <c r="AO17" s="117">
        <v>0</v>
      </c>
      <c r="AP17" s="117">
        <v>0</v>
      </c>
      <c r="AQ17" s="117">
        <v>0</v>
      </c>
      <c r="AR17" s="117">
        <v>0</v>
      </c>
      <c r="AS17" s="117">
        <v>0</v>
      </c>
      <c r="AT17" s="117">
        <v>0</v>
      </c>
      <c r="AU17" s="117">
        <v>0</v>
      </c>
      <c r="AV17" s="117">
        <v>0</v>
      </c>
      <c r="AW17" s="117">
        <v>0</v>
      </c>
      <c r="AX17" s="117">
        <v>0</v>
      </c>
      <c r="AY17" s="117">
        <v>3</v>
      </c>
      <c r="AZ17" s="117">
        <v>7</v>
      </c>
      <c r="BA17" s="117">
        <v>0</v>
      </c>
      <c r="BB17" s="117">
        <v>0</v>
      </c>
      <c r="BC17" s="117">
        <v>0</v>
      </c>
      <c r="BD17" s="117">
        <v>0</v>
      </c>
      <c r="BE17" s="117">
        <v>0</v>
      </c>
      <c r="BF17" s="117">
        <v>0</v>
      </c>
      <c r="BG17" s="117">
        <v>0</v>
      </c>
      <c r="BH17" s="117">
        <v>1</v>
      </c>
    </row>
    <row r="18" spans="1:60" x14ac:dyDescent="0.25">
      <c r="A18" s="117" t="s">
        <v>574</v>
      </c>
      <c r="B18" s="117" t="s">
        <v>544</v>
      </c>
      <c r="C18" s="117" t="s">
        <v>545</v>
      </c>
      <c r="D18" s="117" t="s">
        <v>546</v>
      </c>
      <c r="E18" s="117" t="s">
        <v>562</v>
      </c>
      <c r="F18" s="117" t="s">
        <v>575</v>
      </c>
      <c r="G18" s="117" t="s">
        <v>576</v>
      </c>
      <c r="H18" s="117">
        <v>0</v>
      </c>
      <c r="I18" s="117">
        <v>0</v>
      </c>
      <c r="J18" s="117">
        <v>0</v>
      </c>
      <c r="K18" s="117">
        <v>0</v>
      </c>
      <c r="L18" s="117">
        <v>86</v>
      </c>
      <c r="M18" s="117">
        <v>3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7">
        <v>0</v>
      </c>
      <c r="U18" s="117">
        <v>0</v>
      </c>
      <c r="V18" s="117">
        <v>0</v>
      </c>
      <c r="W18" s="117">
        <v>0</v>
      </c>
      <c r="X18" s="117">
        <v>0</v>
      </c>
      <c r="Y18" s="117">
        <v>0</v>
      </c>
      <c r="Z18" s="117">
        <v>0</v>
      </c>
      <c r="AA18" s="117">
        <v>0</v>
      </c>
      <c r="AB18" s="117">
        <v>0</v>
      </c>
      <c r="AC18" s="117">
        <v>0</v>
      </c>
      <c r="AD18" s="117">
        <v>0</v>
      </c>
      <c r="AE18" s="117">
        <v>0</v>
      </c>
      <c r="AF18" s="117">
        <v>0</v>
      </c>
      <c r="AG18" s="117">
        <v>0</v>
      </c>
      <c r="AH18" s="117">
        <v>0</v>
      </c>
      <c r="AI18" s="117">
        <v>0</v>
      </c>
      <c r="AJ18" s="117">
        <v>0</v>
      </c>
      <c r="AK18" s="117">
        <v>16</v>
      </c>
      <c r="AL18" s="117">
        <v>0</v>
      </c>
      <c r="AM18" s="117">
        <v>0</v>
      </c>
      <c r="AN18" s="117">
        <v>0</v>
      </c>
      <c r="AO18" s="117">
        <v>0</v>
      </c>
      <c r="AP18" s="117">
        <v>0</v>
      </c>
      <c r="AQ18" s="117">
        <v>0</v>
      </c>
      <c r="AR18" s="117">
        <v>0</v>
      </c>
      <c r="AS18" s="117">
        <v>0</v>
      </c>
      <c r="AT18" s="117">
        <v>0</v>
      </c>
      <c r="AU18" s="117">
        <v>0</v>
      </c>
      <c r="AV18" s="117">
        <v>0</v>
      </c>
      <c r="AW18" s="117">
        <v>0</v>
      </c>
      <c r="AX18" s="117">
        <v>0</v>
      </c>
      <c r="AY18" s="117">
        <v>0</v>
      </c>
      <c r="AZ18" s="117">
        <v>0</v>
      </c>
      <c r="BA18" s="117">
        <v>0</v>
      </c>
      <c r="BB18" s="117">
        <v>0</v>
      </c>
      <c r="BC18" s="117">
        <v>0</v>
      </c>
      <c r="BD18" s="117">
        <v>0</v>
      </c>
      <c r="BE18" s="117">
        <v>0</v>
      </c>
      <c r="BF18" s="117">
        <v>0</v>
      </c>
      <c r="BG18" s="117">
        <v>0</v>
      </c>
      <c r="BH18" s="117">
        <v>22</v>
      </c>
    </row>
    <row r="19" spans="1:60" x14ac:dyDescent="0.25">
      <c r="A19" s="117" t="s">
        <v>577</v>
      </c>
      <c r="B19" s="117" t="s">
        <v>544</v>
      </c>
      <c r="C19" s="117" t="s">
        <v>545</v>
      </c>
      <c r="D19" s="117" t="s">
        <v>546</v>
      </c>
      <c r="E19" s="117" t="s">
        <v>571</v>
      </c>
      <c r="F19" s="117" t="s">
        <v>572</v>
      </c>
      <c r="G19" s="117" t="s">
        <v>578</v>
      </c>
      <c r="H19" s="117">
        <v>0</v>
      </c>
      <c r="I19" s="117">
        <v>0</v>
      </c>
      <c r="J19" s="117">
        <v>0</v>
      </c>
      <c r="K19" s="117">
        <v>0</v>
      </c>
      <c r="L19" s="117">
        <v>13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7">
        <v>0</v>
      </c>
      <c r="V19" s="117">
        <v>0</v>
      </c>
      <c r="W19" s="117">
        <v>0</v>
      </c>
      <c r="X19" s="117">
        <v>1</v>
      </c>
      <c r="Y19" s="117">
        <v>0</v>
      </c>
      <c r="Z19" s="117">
        <v>0</v>
      </c>
      <c r="AA19" s="117">
        <v>0</v>
      </c>
      <c r="AB19" s="117">
        <v>0</v>
      </c>
      <c r="AC19" s="117">
        <v>0</v>
      </c>
      <c r="AD19" s="117">
        <v>0</v>
      </c>
      <c r="AE19" s="117">
        <v>0</v>
      </c>
      <c r="AF19" s="117">
        <v>0</v>
      </c>
      <c r="AG19" s="117">
        <v>2</v>
      </c>
      <c r="AH19" s="117">
        <v>2</v>
      </c>
      <c r="AI19" s="117">
        <v>0</v>
      </c>
      <c r="AJ19" s="117">
        <v>0</v>
      </c>
      <c r="AK19" s="117">
        <v>0</v>
      </c>
      <c r="AL19" s="117">
        <v>0</v>
      </c>
      <c r="AM19" s="117">
        <v>0</v>
      </c>
      <c r="AN19" s="117">
        <v>0</v>
      </c>
      <c r="AO19" s="117">
        <v>0</v>
      </c>
      <c r="AP19" s="117">
        <v>0</v>
      </c>
      <c r="AQ19" s="117">
        <v>0</v>
      </c>
      <c r="AR19" s="117">
        <v>0</v>
      </c>
      <c r="AS19" s="117">
        <v>0</v>
      </c>
      <c r="AT19" s="117">
        <v>0</v>
      </c>
      <c r="AU19" s="117">
        <v>0</v>
      </c>
      <c r="AV19" s="117">
        <v>0</v>
      </c>
      <c r="AW19" s="117">
        <v>0</v>
      </c>
      <c r="AX19" s="117">
        <v>1</v>
      </c>
      <c r="AY19" s="117">
        <v>0</v>
      </c>
      <c r="AZ19" s="117">
        <v>2</v>
      </c>
      <c r="BA19" s="117">
        <v>0</v>
      </c>
      <c r="BB19" s="117">
        <v>0</v>
      </c>
      <c r="BC19" s="117">
        <v>1</v>
      </c>
      <c r="BD19" s="117">
        <v>0</v>
      </c>
      <c r="BE19" s="117">
        <v>0</v>
      </c>
      <c r="BF19" s="117">
        <v>0</v>
      </c>
      <c r="BG19" s="117">
        <v>42</v>
      </c>
      <c r="BH19" s="117">
        <v>9</v>
      </c>
    </row>
    <row r="20" spans="1:60" x14ac:dyDescent="0.25">
      <c r="A20" s="117" t="s">
        <v>579</v>
      </c>
      <c r="B20" s="117" t="s">
        <v>544</v>
      </c>
      <c r="C20" s="117" t="s">
        <v>545</v>
      </c>
      <c r="D20" s="117" t="s">
        <v>551</v>
      </c>
      <c r="E20" s="117" t="s">
        <v>552</v>
      </c>
      <c r="F20" s="117" t="s">
        <v>553</v>
      </c>
      <c r="G20" s="117" t="s">
        <v>554</v>
      </c>
      <c r="H20" s="117">
        <v>0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7">
        <v>0</v>
      </c>
      <c r="U20" s="117">
        <v>0</v>
      </c>
      <c r="V20" s="117">
        <v>0</v>
      </c>
      <c r="W20" s="117">
        <v>0</v>
      </c>
      <c r="X20" s="117">
        <v>0</v>
      </c>
      <c r="Y20" s="117">
        <v>0</v>
      </c>
      <c r="Z20" s="117">
        <v>1</v>
      </c>
      <c r="AA20" s="117">
        <v>0</v>
      </c>
      <c r="AB20" s="117">
        <v>0</v>
      </c>
      <c r="AC20" s="117">
        <v>0</v>
      </c>
      <c r="AD20" s="117">
        <v>0</v>
      </c>
      <c r="AE20" s="117">
        <v>0</v>
      </c>
      <c r="AF20" s="117">
        <v>0</v>
      </c>
      <c r="AG20" s="117">
        <v>0</v>
      </c>
      <c r="AH20" s="117">
        <v>0</v>
      </c>
      <c r="AI20" s="117">
        <v>0</v>
      </c>
      <c r="AJ20" s="117">
        <v>0</v>
      </c>
      <c r="AK20" s="117">
        <v>5</v>
      </c>
      <c r="AL20" s="117">
        <v>0</v>
      </c>
      <c r="AM20" s="117">
        <v>0</v>
      </c>
      <c r="AN20" s="117">
        <v>0</v>
      </c>
      <c r="AO20" s="117">
        <v>0</v>
      </c>
      <c r="AP20" s="117">
        <v>0</v>
      </c>
      <c r="AQ20" s="117">
        <v>0</v>
      </c>
      <c r="AR20" s="117">
        <v>0</v>
      </c>
      <c r="AS20" s="117">
        <v>0</v>
      </c>
      <c r="AT20" s="117">
        <v>0</v>
      </c>
      <c r="AU20" s="117">
        <v>0</v>
      </c>
      <c r="AV20" s="117">
        <v>0</v>
      </c>
      <c r="AW20" s="117">
        <v>0</v>
      </c>
      <c r="AX20" s="117">
        <v>0</v>
      </c>
      <c r="AY20" s="117">
        <v>12</v>
      </c>
      <c r="AZ20" s="117">
        <v>11</v>
      </c>
      <c r="BA20" s="117">
        <v>0</v>
      </c>
      <c r="BB20" s="117">
        <v>0</v>
      </c>
      <c r="BC20" s="117">
        <v>0</v>
      </c>
      <c r="BD20" s="117">
        <v>0</v>
      </c>
      <c r="BE20" s="117">
        <v>0</v>
      </c>
      <c r="BF20" s="117">
        <v>0</v>
      </c>
      <c r="BG20" s="117">
        <v>0</v>
      </c>
      <c r="BH20" s="117">
        <v>12</v>
      </c>
    </row>
    <row r="21" spans="1:60" x14ac:dyDescent="0.25">
      <c r="A21" s="117" t="s">
        <v>580</v>
      </c>
      <c r="B21" s="117" t="s">
        <v>544</v>
      </c>
      <c r="C21" s="117" t="s">
        <v>545</v>
      </c>
      <c r="D21" s="117" t="s">
        <v>546</v>
      </c>
      <c r="E21" s="117" t="s">
        <v>562</v>
      </c>
      <c r="F21" s="117" t="s">
        <v>575</v>
      </c>
      <c r="G21" s="117" t="s">
        <v>576</v>
      </c>
      <c r="H21" s="117">
        <v>0</v>
      </c>
      <c r="I21" s="117">
        <v>0</v>
      </c>
      <c r="J21" s="117">
        <v>0</v>
      </c>
      <c r="K21" s="117">
        <v>0</v>
      </c>
      <c r="L21" s="117">
        <v>9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7">
        <v>0</v>
      </c>
      <c r="V21" s="117">
        <v>0</v>
      </c>
      <c r="W21" s="117">
        <v>0</v>
      </c>
      <c r="X21" s="117">
        <v>0</v>
      </c>
      <c r="Y21" s="117">
        <v>0</v>
      </c>
      <c r="Z21" s="117">
        <v>0</v>
      </c>
      <c r="AA21" s="117">
        <v>0</v>
      </c>
      <c r="AB21" s="117">
        <v>0</v>
      </c>
      <c r="AC21" s="117">
        <v>0</v>
      </c>
      <c r="AD21" s="117">
        <v>0</v>
      </c>
      <c r="AE21" s="117">
        <v>0</v>
      </c>
      <c r="AF21" s="117">
        <v>0</v>
      </c>
      <c r="AG21" s="117">
        <v>0</v>
      </c>
      <c r="AH21" s="117">
        <v>0</v>
      </c>
      <c r="AI21" s="117">
        <v>0</v>
      </c>
      <c r="AJ21" s="117">
        <v>0</v>
      </c>
      <c r="AK21" s="117">
        <v>14</v>
      </c>
      <c r="AL21" s="117">
        <v>0</v>
      </c>
      <c r="AM21" s="117">
        <v>0</v>
      </c>
      <c r="AN21" s="117">
        <v>0</v>
      </c>
      <c r="AO21" s="117">
        <v>0</v>
      </c>
      <c r="AP21" s="117">
        <v>0</v>
      </c>
      <c r="AQ21" s="117">
        <v>0</v>
      </c>
      <c r="AR21" s="117">
        <v>0</v>
      </c>
      <c r="AS21" s="117">
        <v>0</v>
      </c>
      <c r="AT21" s="117">
        <v>0</v>
      </c>
      <c r="AU21" s="117">
        <v>0</v>
      </c>
      <c r="AV21" s="117">
        <v>0</v>
      </c>
      <c r="AW21" s="117">
        <v>0</v>
      </c>
      <c r="AX21" s="117">
        <v>6</v>
      </c>
      <c r="AY21" s="117">
        <v>0</v>
      </c>
      <c r="AZ21" s="117">
        <v>0</v>
      </c>
      <c r="BA21" s="117">
        <v>0</v>
      </c>
      <c r="BB21" s="117">
        <v>0</v>
      </c>
      <c r="BC21" s="117">
        <v>0</v>
      </c>
      <c r="BD21" s="117">
        <v>0</v>
      </c>
      <c r="BE21" s="117">
        <v>0</v>
      </c>
      <c r="BF21" s="117">
        <v>0</v>
      </c>
      <c r="BG21" s="117">
        <v>0</v>
      </c>
      <c r="BH21" s="117">
        <v>27</v>
      </c>
    </row>
    <row r="22" spans="1:60" x14ac:dyDescent="0.25">
      <c r="A22" s="117" t="s">
        <v>581</v>
      </c>
      <c r="B22" s="117" t="s">
        <v>544</v>
      </c>
      <c r="C22" s="117" t="s">
        <v>545</v>
      </c>
      <c r="D22" s="117" t="s">
        <v>546</v>
      </c>
      <c r="E22" s="117" t="s">
        <v>562</v>
      </c>
      <c r="F22" s="117" t="s">
        <v>575</v>
      </c>
      <c r="G22" s="117" t="s">
        <v>576</v>
      </c>
      <c r="H22" s="117">
        <v>0</v>
      </c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7">
        <v>0</v>
      </c>
      <c r="V22" s="117">
        <v>0</v>
      </c>
      <c r="W22" s="117">
        <v>0</v>
      </c>
      <c r="X22" s="117">
        <v>0</v>
      </c>
      <c r="Y22" s="117">
        <v>0</v>
      </c>
      <c r="Z22" s="117">
        <v>0</v>
      </c>
      <c r="AA22" s="117">
        <v>0</v>
      </c>
      <c r="AB22" s="117">
        <v>0</v>
      </c>
      <c r="AC22" s="117">
        <v>0</v>
      </c>
      <c r="AD22" s="117">
        <v>0</v>
      </c>
      <c r="AE22" s="117">
        <v>0</v>
      </c>
      <c r="AF22" s="117">
        <v>0</v>
      </c>
      <c r="AG22" s="117">
        <v>0</v>
      </c>
      <c r="AH22" s="117">
        <v>0</v>
      </c>
      <c r="AI22" s="117">
        <v>0</v>
      </c>
      <c r="AJ22" s="117">
        <v>0</v>
      </c>
      <c r="AK22" s="117">
        <v>138</v>
      </c>
      <c r="AL22" s="117">
        <v>0</v>
      </c>
      <c r="AM22" s="117">
        <v>0</v>
      </c>
      <c r="AN22" s="117">
        <v>0</v>
      </c>
      <c r="AO22" s="117">
        <v>0</v>
      </c>
      <c r="AP22" s="117">
        <v>0</v>
      </c>
      <c r="AQ22" s="117">
        <v>0</v>
      </c>
      <c r="AR22" s="117">
        <v>0</v>
      </c>
      <c r="AS22" s="117">
        <v>0</v>
      </c>
      <c r="AT22" s="117">
        <v>0</v>
      </c>
      <c r="AU22" s="117">
        <v>0</v>
      </c>
      <c r="AV22" s="117">
        <v>0</v>
      </c>
      <c r="AW22" s="117">
        <v>0</v>
      </c>
      <c r="AX22" s="117">
        <v>0</v>
      </c>
      <c r="AY22" s="117">
        <v>0</v>
      </c>
      <c r="AZ22" s="117">
        <v>0</v>
      </c>
      <c r="BA22" s="117">
        <v>0</v>
      </c>
      <c r="BB22" s="117">
        <v>0</v>
      </c>
      <c r="BC22" s="117">
        <v>0</v>
      </c>
      <c r="BD22" s="117">
        <v>0</v>
      </c>
      <c r="BE22" s="117">
        <v>0</v>
      </c>
      <c r="BF22" s="117">
        <v>0</v>
      </c>
      <c r="BG22" s="117">
        <v>0</v>
      </c>
      <c r="BH22" s="117">
        <v>0</v>
      </c>
    </row>
    <row r="23" spans="1:60" x14ac:dyDescent="0.25">
      <c r="A23" s="117" t="s">
        <v>582</v>
      </c>
      <c r="B23" s="117" t="s">
        <v>544</v>
      </c>
      <c r="C23" s="117" t="s">
        <v>545</v>
      </c>
      <c r="D23" s="117" t="s">
        <v>546</v>
      </c>
      <c r="E23" s="117" t="s">
        <v>562</v>
      </c>
      <c r="F23" s="117" t="s">
        <v>575</v>
      </c>
      <c r="G23" s="117" t="s">
        <v>576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  <c r="Q23" s="117">
        <v>0</v>
      </c>
      <c r="R23" s="117">
        <v>0</v>
      </c>
      <c r="S23" s="117">
        <v>0</v>
      </c>
      <c r="T23" s="117">
        <v>0</v>
      </c>
      <c r="U23" s="117">
        <v>0</v>
      </c>
      <c r="V23" s="117">
        <v>0</v>
      </c>
      <c r="W23" s="117">
        <v>0</v>
      </c>
      <c r="X23" s="117">
        <v>0</v>
      </c>
      <c r="Y23" s="117">
        <v>0</v>
      </c>
      <c r="Z23" s="117">
        <v>0</v>
      </c>
      <c r="AA23" s="117">
        <v>0</v>
      </c>
      <c r="AB23" s="117">
        <v>0</v>
      </c>
      <c r="AC23" s="117">
        <v>0</v>
      </c>
      <c r="AD23" s="117">
        <v>0</v>
      </c>
      <c r="AE23" s="117">
        <v>0</v>
      </c>
      <c r="AF23" s="117">
        <v>0</v>
      </c>
      <c r="AG23" s="117">
        <v>0</v>
      </c>
      <c r="AH23" s="117">
        <v>0</v>
      </c>
      <c r="AI23" s="117">
        <v>0</v>
      </c>
      <c r="AJ23" s="117">
        <v>0</v>
      </c>
      <c r="AK23" s="117">
        <v>0</v>
      </c>
      <c r="AL23" s="117">
        <v>0</v>
      </c>
      <c r="AM23" s="117">
        <v>0</v>
      </c>
      <c r="AN23" s="117">
        <v>0</v>
      </c>
      <c r="AO23" s="117">
        <v>0</v>
      </c>
      <c r="AP23" s="117">
        <v>0</v>
      </c>
      <c r="AQ23" s="117">
        <v>0</v>
      </c>
      <c r="AR23" s="117">
        <v>0</v>
      </c>
      <c r="AS23" s="117">
        <v>0</v>
      </c>
      <c r="AT23" s="117">
        <v>0</v>
      </c>
      <c r="AU23" s="117">
        <v>0</v>
      </c>
      <c r="AV23" s="117">
        <v>62</v>
      </c>
      <c r="AW23" s="117">
        <v>0</v>
      </c>
      <c r="AX23" s="117">
        <v>0</v>
      </c>
      <c r="AY23" s="117">
        <v>0</v>
      </c>
      <c r="AZ23" s="117">
        <v>0</v>
      </c>
      <c r="BA23" s="117">
        <v>0</v>
      </c>
      <c r="BB23" s="117">
        <v>0</v>
      </c>
      <c r="BC23" s="117">
        <v>0</v>
      </c>
      <c r="BD23" s="117">
        <v>0</v>
      </c>
      <c r="BE23" s="117">
        <v>0</v>
      </c>
      <c r="BF23" s="117">
        <v>0</v>
      </c>
      <c r="BG23" s="117">
        <v>12</v>
      </c>
      <c r="BH23" s="117">
        <v>0</v>
      </c>
    </row>
    <row r="24" spans="1:60" x14ac:dyDescent="0.25">
      <c r="A24" s="117" t="s">
        <v>583</v>
      </c>
      <c r="B24" s="117" t="s">
        <v>544</v>
      </c>
      <c r="C24" s="117" t="s">
        <v>545</v>
      </c>
      <c r="D24" s="117" t="s">
        <v>546</v>
      </c>
      <c r="E24" s="117" t="s">
        <v>562</v>
      </c>
      <c r="F24" s="117" t="s">
        <v>575</v>
      </c>
      <c r="G24" s="117" t="s">
        <v>576</v>
      </c>
      <c r="H24" s="117">
        <v>0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7">
        <v>0</v>
      </c>
      <c r="R24" s="117">
        <v>0</v>
      </c>
      <c r="S24" s="117">
        <v>0</v>
      </c>
      <c r="T24" s="117">
        <v>0</v>
      </c>
      <c r="U24" s="117">
        <v>0</v>
      </c>
      <c r="V24" s="117">
        <v>0</v>
      </c>
      <c r="W24" s="117">
        <v>0</v>
      </c>
      <c r="X24" s="117">
        <v>0</v>
      </c>
      <c r="Y24" s="117">
        <v>0</v>
      </c>
      <c r="Z24" s="117">
        <v>0</v>
      </c>
      <c r="AA24" s="117">
        <v>0</v>
      </c>
      <c r="AB24" s="117">
        <v>0</v>
      </c>
      <c r="AC24" s="117">
        <v>0</v>
      </c>
      <c r="AD24" s="117">
        <v>0</v>
      </c>
      <c r="AE24" s="117">
        <v>0</v>
      </c>
      <c r="AF24" s="117">
        <v>0</v>
      </c>
      <c r="AG24" s="117">
        <v>0</v>
      </c>
      <c r="AH24" s="117">
        <v>0</v>
      </c>
      <c r="AI24" s="117">
        <v>0</v>
      </c>
      <c r="AJ24" s="117">
        <v>0</v>
      </c>
      <c r="AK24" s="117">
        <v>20</v>
      </c>
      <c r="AL24" s="117">
        <v>0</v>
      </c>
      <c r="AM24" s="117">
        <v>0</v>
      </c>
      <c r="AN24" s="117">
        <v>0</v>
      </c>
      <c r="AO24" s="117">
        <v>0</v>
      </c>
      <c r="AP24" s="117">
        <v>0</v>
      </c>
      <c r="AQ24" s="117">
        <v>0</v>
      </c>
      <c r="AR24" s="117">
        <v>0</v>
      </c>
      <c r="AS24" s="117">
        <v>0</v>
      </c>
      <c r="AT24" s="117">
        <v>0</v>
      </c>
      <c r="AU24" s="117">
        <v>0</v>
      </c>
      <c r="AV24" s="117">
        <v>0</v>
      </c>
      <c r="AW24" s="117">
        <v>0</v>
      </c>
      <c r="AX24" s="117">
        <v>0</v>
      </c>
      <c r="AY24" s="117">
        <v>0</v>
      </c>
      <c r="AZ24" s="117">
        <v>0</v>
      </c>
      <c r="BA24" s="117">
        <v>0</v>
      </c>
      <c r="BB24" s="117">
        <v>0</v>
      </c>
      <c r="BC24" s="117">
        <v>0</v>
      </c>
      <c r="BD24" s="117">
        <v>0</v>
      </c>
      <c r="BE24" s="117">
        <v>0</v>
      </c>
      <c r="BF24" s="117">
        <v>0</v>
      </c>
      <c r="BG24" s="117">
        <v>0</v>
      </c>
      <c r="BH24" s="117">
        <v>12</v>
      </c>
    </row>
    <row r="25" spans="1:60" x14ac:dyDescent="0.25">
      <c r="A25" s="117" t="s">
        <v>584</v>
      </c>
      <c r="B25" s="117" t="s">
        <v>544</v>
      </c>
      <c r="C25" s="117" t="s">
        <v>545</v>
      </c>
      <c r="D25" s="117" t="s">
        <v>556</v>
      </c>
      <c r="E25" s="117" t="s">
        <v>557</v>
      </c>
      <c r="F25" s="117" t="s">
        <v>558</v>
      </c>
      <c r="G25" s="117" t="s">
        <v>559</v>
      </c>
      <c r="H25" s="117">
        <v>0</v>
      </c>
      <c r="I25" s="117">
        <v>0</v>
      </c>
      <c r="J25" s="117">
        <v>0</v>
      </c>
      <c r="K25" s="117">
        <v>0</v>
      </c>
      <c r="L25" s="117">
        <v>69</v>
      </c>
      <c r="M25" s="117">
        <v>25</v>
      </c>
      <c r="N25" s="117">
        <v>0</v>
      </c>
      <c r="O25" s="117">
        <v>0</v>
      </c>
      <c r="P25" s="117">
        <v>0</v>
      </c>
      <c r="Q25" s="117">
        <v>0</v>
      </c>
      <c r="R25" s="117">
        <v>0</v>
      </c>
      <c r="S25" s="117">
        <v>0</v>
      </c>
      <c r="T25" s="117">
        <v>0</v>
      </c>
      <c r="U25" s="117">
        <v>0</v>
      </c>
      <c r="V25" s="117">
        <v>0</v>
      </c>
      <c r="W25" s="117">
        <v>0</v>
      </c>
      <c r="X25" s="117">
        <v>0</v>
      </c>
      <c r="Y25" s="117">
        <v>0</v>
      </c>
      <c r="Z25" s="117">
        <v>0</v>
      </c>
      <c r="AA25" s="117">
        <v>0</v>
      </c>
      <c r="AB25" s="117">
        <v>0</v>
      </c>
      <c r="AC25" s="117">
        <v>0</v>
      </c>
      <c r="AD25" s="117">
        <v>0</v>
      </c>
      <c r="AE25" s="117">
        <v>0</v>
      </c>
      <c r="AF25" s="117">
        <v>0</v>
      </c>
      <c r="AG25" s="117">
        <v>0</v>
      </c>
      <c r="AH25" s="117">
        <v>0</v>
      </c>
      <c r="AI25" s="117">
        <v>0</v>
      </c>
      <c r="AJ25" s="117">
        <v>0</v>
      </c>
      <c r="AK25" s="117">
        <v>0</v>
      </c>
      <c r="AL25" s="117">
        <v>0</v>
      </c>
      <c r="AM25" s="117">
        <v>0</v>
      </c>
      <c r="AN25" s="117">
        <v>0</v>
      </c>
      <c r="AO25" s="117">
        <v>0</v>
      </c>
      <c r="AP25" s="117">
        <v>0</v>
      </c>
      <c r="AQ25" s="117">
        <v>0</v>
      </c>
      <c r="AR25" s="117">
        <v>0</v>
      </c>
      <c r="AS25" s="117">
        <v>0</v>
      </c>
      <c r="AT25" s="117">
        <v>0</v>
      </c>
      <c r="AU25" s="117">
        <v>0</v>
      </c>
      <c r="AV25" s="117">
        <v>0</v>
      </c>
      <c r="AW25" s="117">
        <v>0</v>
      </c>
      <c r="AX25" s="117">
        <v>0</v>
      </c>
      <c r="AY25" s="117">
        <v>0</v>
      </c>
      <c r="AZ25" s="117">
        <v>0</v>
      </c>
      <c r="BA25" s="117">
        <v>0</v>
      </c>
      <c r="BB25" s="117">
        <v>0</v>
      </c>
      <c r="BC25" s="117">
        <v>0</v>
      </c>
      <c r="BD25" s="117">
        <v>0</v>
      </c>
      <c r="BE25" s="117">
        <v>0</v>
      </c>
      <c r="BF25" s="117">
        <v>0</v>
      </c>
      <c r="BG25" s="117">
        <v>0</v>
      </c>
      <c r="BH25" s="117">
        <v>0</v>
      </c>
    </row>
    <row r="26" spans="1:60" x14ac:dyDescent="0.25">
      <c r="A26" s="117" t="s">
        <v>585</v>
      </c>
      <c r="B26" s="117" t="s">
        <v>544</v>
      </c>
      <c r="C26" s="117" t="s">
        <v>545</v>
      </c>
      <c r="D26" s="117" t="s">
        <v>586</v>
      </c>
      <c r="E26" s="117" t="s">
        <v>587</v>
      </c>
      <c r="F26" s="117" t="s">
        <v>588</v>
      </c>
      <c r="G26" s="117" t="s">
        <v>589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7">
        <v>0</v>
      </c>
      <c r="V26" s="117">
        <v>0</v>
      </c>
      <c r="W26" s="117">
        <v>0</v>
      </c>
      <c r="X26" s="117">
        <v>0</v>
      </c>
      <c r="Y26" s="117">
        <v>0</v>
      </c>
      <c r="Z26" s="117">
        <v>0</v>
      </c>
      <c r="AA26" s="117">
        <v>0</v>
      </c>
      <c r="AB26" s="117">
        <v>0</v>
      </c>
      <c r="AC26" s="117">
        <v>0</v>
      </c>
      <c r="AD26" s="117">
        <v>0</v>
      </c>
      <c r="AE26" s="117">
        <v>0</v>
      </c>
      <c r="AF26" s="117">
        <v>0</v>
      </c>
      <c r="AG26" s="117">
        <v>0</v>
      </c>
      <c r="AH26" s="117">
        <v>0</v>
      </c>
      <c r="AI26" s="117">
        <v>0</v>
      </c>
      <c r="AJ26" s="117">
        <v>0</v>
      </c>
      <c r="AK26" s="117">
        <v>0</v>
      </c>
      <c r="AL26" s="117">
        <v>0</v>
      </c>
      <c r="AM26" s="117">
        <v>0</v>
      </c>
      <c r="AN26" s="117">
        <v>0</v>
      </c>
      <c r="AO26" s="117">
        <v>0</v>
      </c>
      <c r="AP26" s="117">
        <v>0</v>
      </c>
      <c r="AQ26" s="117">
        <v>0</v>
      </c>
      <c r="AR26" s="117">
        <v>0</v>
      </c>
      <c r="AS26" s="117">
        <v>0</v>
      </c>
      <c r="AT26" s="117">
        <v>0</v>
      </c>
      <c r="AU26" s="117">
        <v>0</v>
      </c>
      <c r="AV26" s="117">
        <v>0</v>
      </c>
      <c r="AW26" s="117">
        <v>0</v>
      </c>
      <c r="AX26" s="117">
        <v>0</v>
      </c>
      <c r="AY26" s="117">
        <v>0</v>
      </c>
      <c r="AZ26" s="117">
        <v>0</v>
      </c>
      <c r="BA26" s="117">
        <v>0</v>
      </c>
      <c r="BB26" s="117">
        <v>0</v>
      </c>
      <c r="BC26" s="117">
        <v>0</v>
      </c>
      <c r="BD26" s="117">
        <v>0</v>
      </c>
      <c r="BE26" s="117">
        <v>0</v>
      </c>
      <c r="BF26" s="117">
        <v>0</v>
      </c>
      <c r="BG26" s="117">
        <v>0</v>
      </c>
      <c r="BH26" s="117">
        <v>91</v>
      </c>
    </row>
    <row r="27" spans="1:60" x14ac:dyDescent="0.25">
      <c r="A27" s="117" t="s">
        <v>590</v>
      </c>
      <c r="B27" s="117" t="s">
        <v>544</v>
      </c>
      <c r="C27" s="117" t="s">
        <v>545</v>
      </c>
      <c r="D27" s="117" t="s">
        <v>546</v>
      </c>
      <c r="E27" s="117" t="s">
        <v>547</v>
      </c>
      <c r="F27" s="117" t="s">
        <v>548</v>
      </c>
      <c r="G27" s="117" t="s">
        <v>549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v>0</v>
      </c>
      <c r="U27" s="117">
        <v>0</v>
      </c>
      <c r="V27" s="117">
        <v>0</v>
      </c>
      <c r="W27" s="117">
        <v>0</v>
      </c>
      <c r="X27" s="117">
        <v>0</v>
      </c>
      <c r="Y27" s="117">
        <v>0</v>
      </c>
      <c r="Z27" s="117">
        <v>0</v>
      </c>
      <c r="AA27" s="117">
        <v>0</v>
      </c>
      <c r="AB27" s="117">
        <v>0</v>
      </c>
      <c r="AC27" s="117">
        <v>0</v>
      </c>
      <c r="AD27" s="117">
        <v>0</v>
      </c>
      <c r="AE27" s="117">
        <v>0</v>
      </c>
      <c r="AF27" s="117">
        <v>0</v>
      </c>
      <c r="AG27" s="117">
        <v>0</v>
      </c>
      <c r="AH27" s="117">
        <v>0</v>
      </c>
      <c r="AI27" s="117">
        <v>0</v>
      </c>
      <c r="AJ27" s="117">
        <v>0</v>
      </c>
      <c r="AK27" s="117">
        <v>0</v>
      </c>
      <c r="AL27" s="117">
        <v>0</v>
      </c>
      <c r="AM27" s="117">
        <v>0</v>
      </c>
      <c r="AN27" s="117">
        <v>0</v>
      </c>
      <c r="AO27" s="117">
        <v>0</v>
      </c>
      <c r="AP27" s="117">
        <v>0</v>
      </c>
      <c r="AQ27" s="117">
        <v>0</v>
      </c>
      <c r="AR27" s="117">
        <v>0</v>
      </c>
      <c r="AS27" s="117">
        <v>0</v>
      </c>
      <c r="AT27" s="117">
        <v>0</v>
      </c>
      <c r="AU27" s="117">
        <v>0</v>
      </c>
      <c r="AV27" s="117">
        <v>58</v>
      </c>
      <c r="AW27" s="117">
        <v>0</v>
      </c>
      <c r="AX27" s="117">
        <v>0</v>
      </c>
      <c r="AY27" s="117">
        <v>0</v>
      </c>
      <c r="AZ27" s="117">
        <v>0</v>
      </c>
      <c r="BA27" s="117">
        <v>0</v>
      </c>
      <c r="BB27" s="117">
        <v>0</v>
      </c>
      <c r="BC27" s="117">
        <v>0</v>
      </c>
      <c r="BD27" s="117">
        <v>0</v>
      </c>
      <c r="BE27" s="117">
        <v>0</v>
      </c>
      <c r="BF27" s="117">
        <v>0</v>
      </c>
      <c r="BG27" s="117">
        <v>8</v>
      </c>
      <c r="BH27" s="117">
        <v>0</v>
      </c>
    </row>
    <row r="28" spans="1:60" x14ac:dyDescent="0.25">
      <c r="A28" s="117" t="s">
        <v>591</v>
      </c>
      <c r="B28" s="117" t="s">
        <v>544</v>
      </c>
      <c r="C28" s="117" t="s">
        <v>545</v>
      </c>
      <c r="D28" s="117" t="s">
        <v>551</v>
      </c>
      <c r="E28" s="117" t="s">
        <v>552</v>
      </c>
      <c r="F28" s="117" t="s">
        <v>553</v>
      </c>
      <c r="G28" s="117" t="s">
        <v>554</v>
      </c>
      <c r="H28" s="117">
        <v>0</v>
      </c>
      <c r="I28" s="117">
        <v>0</v>
      </c>
      <c r="J28" s="117">
        <v>0</v>
      </c>
      <c r="K28" s="117">
        <v>0</v>
      </c>
      <c r="L28" s="117">
        <v>15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  <c r="Y28" s="117">
        <v>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2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0</v>
      </c>
      <c r="AX28" s="117">
        <v>0</v>
      </c>
      <c r="AY28" s="117">
        <v>0</v>
      </c>
      <c r="AZ28" s="117">
        <v>11</v>
      </c>
      <c r="BA28" s="117">
        <v>0</v>
      </c>
      <c r="BB28" s="117">
        <v>0</v>
      </c>
      <c r="BC28" s="117">
        <v>0</v>
      </c>
      <c r="BD28" s="117">
        <v>0</v>
      </c>
      <c r="BE28" s="117">
        <v>0</v>
      </c>
      <c r="BF28" s="117">
        <v>0</v>
      </c>
      <c r="BG28" s="117">
        <v>0</v>
      </c>
      <c r="BH28" s="117">
        <v>16</v>
      </c>
    </row>
    <row r="29" spans="1:60" x14ac:dyDescent="0.25">
      <c r="A29" s="117" t="s">
        <v>592</v>
      </c>
      <c r="B29" s="117" t="s">
        <v>544</v>
      </c>
      <c r="C29" s="117" t="s">
        <v>545</v>
      </c>
      <c r="D29" s="117" t="s">
        <v>546</v>
      </c>
      <c r="E29" s="117" t="s">
        <v>547</v>
      </c>
      <c r="F29" s="117" t="s">
        <v>548</v>
      </c>
      <c r="G29" s="117" t="s">
        <v>549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7">
        <v>0</v>
      </c>
      <c r="V29" s="117">
        <v>0</v>
      </c>
      <c r="W29" s="117">
        <v>0</v>
      </c>
      <c r="X29" s="117">
        <v>0</v>
      </c>
      <c r="Y29" s="117">
        <v>0</v>
      </c>
      <c r="Z29" s="117">
        <v>0</v>
      </c>
      <c r="AA29" s="117">
        <v>0</v>
      </c>
      <c r="AB29" s="117">
        <v>0</v>
      </c>
      <c r="AC29" s="117">
        <v>0</v>
      </c>
      <c r="AD29" s="117">
        <v>0</v>
      </c>
      <c r="AE29" s="117">
        <v>0</v>
      </c>
      <c r="AF29" s="117">
        <v>0</v>
      </c>
      <c r="AG29" s="117">
        <v>0</v>
      </c>
      <c r="AH29" s="117">
        <v>0</v>
      </c>
      <c r="AI29" s="117">
        <v>0</v>
      </c>
      <c r="AJ29" s="117">
        <v>0</v>
      </c>
      <c r="AK29" s="117">
        <v>2</v>
      </c>
      <c r="AL29" s="117">
        <v>1</v>
      </c>
      <c r="AM29" s="117">
        <v>16</v>
      </c>
      <c r="AN29" s="117">
        <v>104</v>
      </c>
      <c r="AO29" s="117">
        <v>0</v>
      </c>
      <c r="AP29" s="117">
        <v>0</v>
      </c>
      <c r="AQ29" s="117">
        <v>0</v>
      </c>
      <c r="AR29" s="117">
        <v>0</v>
      </c>
      <c r="AS29" s="117">
        <v>0</v>
      </c>
      <c r="AT29" s="117">
        <v>0</v>
      </c>
      <c r="AU29" s="117">
        <v>0</v>
      </c>
      <c r="AV29" s="117">
        <v>0</v>
      </c>
      <c r="AW29" s="117">
        <v>0</v>
      </c>
      <c r="AX29" s="117">
        <v>0</v>
      </c>
      <c r="AY29" s="117">
        <v>0</v>
      </c>
      <c r="AZ29" s="117">
        <v>1</v>
      </c>
      <c r="BA29" s="117">
        <v>0</v>
      </c>
      <c r="BB29" s="117">
        <v>0</v>
      </c>
      <c r="BC29" s="117">
        <v>0</v>
      </c>
      <c r="BD29" s="117">
        <v>0</v>
      </c>
      <c r="BE29" s="117">
        <v>0</v>
      </c>
      <c r="BF29" s="117">
        <v>0</v>
      </c>
      <c r="BG29" s="117">
        <v>0</v>
      </c>
      <c r="BH29" s="117">
        <v>0</v>
      </c>
    </row>
    <row r="30" spans="1:60" x14ac:dyDescent="0.25">
      <c r="A30" s="117" t="s">
        <v>593</v>
      </c>
      <c r="B30" s="117" t="s">
        <v>544</v>
      </c>
      <c r="C30" s="117" t="s">
        <v>545</v>
      </c>
      <c r="D30" s="117" t="s">
        <v>546</v>
      </c>
      <c r="E30" s="117" t="s">
        <v>562</v>
      </c>
      <c r="F30" s="117" t="s">
        <v>563</v>
      </c>
      <c r="G30" s="117" t="s">
        <v>564</v>
      </c>
      <c r="H30" s="117">
        <v>0</v>
      </c>
      <c r="I30" s="117">
        <v>0</v>
      </c>
      <c r="J30" s="117">
        <v>0</v>
      </c>
      <c r="K30" s="117">
        <v>0</v>
      </c>
      <c r="L30" s="117">
        <v>4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7">
        <v>0</v>
      </c>
      <c r="U30" s="117">
        <v>0</v>
      </c>
      <c r="V30" s="117">
        <v>0</v>
      </c>
      <c r="W30" s="117">
        <v>0</v>
      </c>
      <c r="X30" s="117">
        <v>0</v>
      </c>
      <c r="Y30" s="117">
        <v>0</v>
      </c>
      <c r="Z30" s="117">
        <v>0</v>
      </c>
      <c r="AA30" s="117">
        <v>0</v>
      </c>
      <c r="AB30" s="117">
        <v>0</v>
      </c>
      <c r="AC30" s="117">
        <v>0</v>
      </c>
      <c r="AD30" s="117">
        <v>0</v>
      </c>
      <c r="AE30" s="117">
        <v>0</v>
      </c>
      <c r="AF30" s="117">
        <v>0</v>
      </c>
      <c r="AG30" s="117">
        <v>0</v>
      </c>
      <c r="AH30" s="117">
        <v>0</v>
      </c>
      <c r="AI30" s="117">
        <v>0</v>
      </c>
      <c r="AJ30" s="117">
        <v>0</v>
      </c>
      <c r="AK30" s="117">
        <v>3</v>
      </c>
      <c r="AL30" s="117">
        <v>0</v>
      </c>
      <c r="AM30" s="117">
        <v>0</v>
      </c>
      <c r="AN30" s="117">
        <v>0</v>
      </c>
      <c r="AO30" s="117">
        <v>0</v>
      </c>
      <c r="AP30" s="117">
        <v>0</v>
      </c>
      <c r="AQ30" s="117">
        <v>0</v>
      </c>
      <c r="AR30" s="117">
        <v>0</v>
      </c>
      <c r="AS30" s="117">
        <v>0</v>
      </c>
      <c r="AT30" s="117">
        <v>0</v>
      </c>
      <c r="AU30" s="117">
        <v>0</v>
      </c>
      <c r="AV30" s="117">
        <v>0</v>
      </c>
      <c r="AW30" s="117">
        <v>0</v>
      </c>
      <c r="AX30" s="117">
        <v>0</v>
      </c>
      <c r="AY30" s="117">
        <v>0</v>
      </c>
      <c r="AZ30" s="117">
        <v>0</v>
      </c>
      <c r="BA30" s="117">
        <v>0</v>
      </c>
      <c r="BB30" s="117">
        <v>0</v>
      </c>
      <c r="BC30" s="117">
        <v>0</v>
      </c>
      <c r="BD30" s="117">
        <v>0</v>
      </c>
      <c r="BE30" s="117">
        <v>0</v>
      </c>
      <c r="BF30" s="117">
        <v>0</v>
      </c>
      <c r="BG30" s="117">
        <v>0</v>
      </c>
      <c r="BH30" s="117">
        <v>0</v>
      </c>
    </row>
    <row r="31" spans="1:60" x14ac:dyDescent="0.25">
      <c r="A31" s="117" t="s">
        <v>594</v>
      </c>
      <c r="B31" s="117" t="s">
        <v>544</v>
      </c>
      <c r="C31" s="117" t="s">
        <v>545</v>
      </c>
      <c r="D31" s="117" t="s">
        <v>546</v>
      </c>
      <c r="E31" s="117" t="s">
        <v>547</v>
      </c>
      <c r="F31" s="117" t="s">
        <v>567</v>
      </c>
      <c r="G31" s="117" t="s">
        <v>567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v>0</v>
      </c>
      <c r="S31" s="117">
        <v>0</v>
      </c>
      <c r="T31" s="117">
        <v>0</v>
      </c>
      <c r="U31" s="117">
        <v>0</v>
      </c>
      <c r="V31" s="117">
        <v>0</v>
      </c>
      <c r="W31" s="117">
        <v>0</v>
      </c>
      <c r="X31" s="117">
        <v>0</v>
      </c>
      <c r="Y31" s="117">
        <v>0</v>
      </c>
      <c r="Z31" s="117">
        <v>0</v>
      </c>
      <c r="AA31" s="117">
        <v>0</v>
      </c>
      <c r="AB31" s="117">
        <v>0</v>
      </c>
      <c r="AC31" s="117">
        <v>0</v>
      </c>
      <c r="AD31" s="117">
        <v>0</v>
      </c>
      <c r="AE31" s="117">
        <v>0</v>
      </c>
      <c r="AF31" s="117">
        <v>0</v>
      </c>
      <c r="AG31" s="117">
        <v>0</v>
      </c>
      <c r="AH31" s="117">
        <v>0</v>
      </c>
      <c r="AI31" s="117">
        <v>0</v>
      </c>
      <c r="AJ31" s="117">
        <v>0</v>
      </c>
      <c r="AK31" s="117">
        <v>0</v>
      </c>
      <c r="AL31" s="117">
        <v>0</v>
      </c>
      <c r="AM31" s="117">
        <v>8</v>
      </c>
      <c r="AN31" s="117">
        <v>58</v>
      </c>
      <c r="AO31" s="117">
        <v>0</v>
      </c>
      <c r="AP31" s="117">
        <v>0</v>
      </c>
      <c r="AQ31" s="117">
        <v>0</v>
      </c>
      <c r="AR31" s="117">
        <v>0</v>
      </c>
      <c r="AS31" s="117">
        <v>0</v>
      </c>
      <c r="AT31" s="117">
        <v>0</v>
      </c>
      <c r="AU31" s="117">
        <v>0</v>
      </c>
      <c r="AV31" s="117">
        <v>0</v>
      </c>
      <c r="AW31" s="117">
        <v>0</v>
      </c>
      <c r="AX31" s="117">
        <v>0</v>
      </c>
      <c r="AY31" s="117">
        <v>0</v>
      </c>
      <c r="AZ31" s="117">
        <v>0</v>
      </c>
      <c r="BA31" s="117">
        <v>0</v>
      </c>
      <c r="BB31" s="117">
        <v>0</v>
      </c>
      <c r="BC31" s="117">
        <v>0</v>
      </c>
      <c r="BD31" s="117">
        <v>0</v>
      </c>
      <c r="BE31" s="117">
        <v>0</v>
      </c>
      <c r="BF31" s="117">
        <v>0</v>
      </c>
      <c r="BG31" s="117">
        <v>0</v>
      </c>
      <c r="BH31" s="117">
        <v>1</v>
      </c>
    </row>
    <row r="32" spans="1:60" x14ac:dyDescent="0.25">
      <c r="A32" s="117" t="s">
        <v>595</v>
      </c>
      <c r="B32" s="117" t="s">
        <v>544</v>
      </c>
      <c r="C32" s="117" t="s">
        <v>545</v>
      </c>
      <c r="D32" s="117" t="s">
        <v>546</v>
      </c>
      <c r="E32" s="117" t="s">
        <v>547</v>
      </c>
      <c r="F32" s="117" t="s">
        <v>567</v>
      </c>
      <c r="G32" s="117" t="s">
        <v>567</v>
      </c>
      <c r="H32" s="117">
        <v>0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7">
        <v>0</v>
      </c>
      <c r="U32" s="117">
        <v>0</v>
      </c>
      <c r="V32" s="117">
        <v>0</v>
      </c>
      <c r="W32" s="117">
        <v>0</v>
      </c>
      <c r="X32" s="117">
        <v>0</v>
      </c>
      <c r="Y32" s="117">
        <v>0</v>
      </c>
      <c r="Z32" s="117">
        <v>0</v>
      </c>
      <c r="AA32" s="117">
        <v>0</v>
      </c>
      <c r="AB32" s="117">
        <v>0</v>
      </c>
      <c r="AC32" s="117">
        <v>0</v>
      </c>
      <c r="AD32" s="117">
        <v>0</v>
      </c>
      <c r="AE32" s="117">
        <v>0</v>
      </c>
      <c r="AF32" s="117">
        <v>0</v>
      </c>
      <c r="AG32" s="117">
        <v>0</v>
      </c>
      <c r="AH32" s="117">
        <v>0</v>
      </c>
      <c r="AI32" s="117">
        <v>0</v>
      </c>
      <c r="AJ32" s="117">
        <v>0</v>
      </c>
      <c r="AK32" s="117">
        <v>1</v>
      </c>
      <c r="AL32" s="117">
        <v>1</v>
      </c>
      <c r="AM32" s="117">
        <v>1</v>
      </c>
      <c r="AN32" s="117">
        <v>0</v>
      </c>
      <c r="AO32" s="117">
        <v>0</v>
      </c>
      <c r="AP32" s="117">
        <v>0</v>
      </c>
      <c r="AQ32" s="117">
        <v>0</v>
      </c>
      <c r="AR32" s="117">
        <v>0</v>
      </c>
      <c r="AS32" s="117">
        <v>0</v>
      </c>
      <c r="AT32" s="117">
        <v>0</v>
      </c>
      <c r="AU32" s="117">
        <v>0</v>
      </c>
      <c r="AV32" s="117">
        <v>0</v>
      </c>
      <c r="AW32" s="117">
        <v>0</v>
      </c>
      <c r="AX32" s="117">
        <v>4</v>
      </c>
      <c r="AY32" s="117">
        <v>0</v>
      </c>
      <c r="AZ32" s="117">
        <v>3</v>
      </c>
      <c r="BA32" s="117">
        <v>0</v>
      </c>
      <c r="BB32" s="117">
        <v>0</v>
      </c>
      <c r="BC32" s="117">
        <v>0</v>
      </c>
      <c r="BD32" s="117">
        <v>0</v>
      </c>
      <c r="BE32" s="117">
        <v>0</v>
      </c>
      <c r="BF32" s="117">
        <v>0</v>
      </c>
      <c r="BG32" s="117">
        <v>0</v>
      </c>
      <c r="BH32" s="117">
        <v>25</v>
      </c>
    </row>
    <row r="33" spans="1:60" x14ac:dyDescent="0.25">
      <c r="A33" s="117" t="s">
        <v>596</v>
      </c>
      <c r="B33" s="117" t="s">
        <v>544</v>
      </c>
      <c r="C33" s="117" t="s">
        <v>545</v>
      </c>
      <c r="D33" s="117" t="s">
        <v>551</v>
      </c>
      <c r="E33" s="117" t="s">
        <v>552</v>
      </c>
      <c r="F33" s="117" t="s">
        <v>553</v>
      </c>
      <c r="G33" s="117" t="s">
        <v>554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7">
        <v>0</v>
      </c>
      <c r="V33" s="117">
        <v>0</v>
      </c>
      <c r="W33" s="117">
        <v>0</v>
      </c>
      <c r="X33" s="117">
        <v>27</v>
      </c>
      <c r="Y33" s="117">
        <v>4</v>
      </c>
      <c r="Z33" s="117">
        <v>1</v>
      </c>
      <c r="AA33" s="117">
        <v>0</v>
      </c>
      <c r="AB33" s="117">
        <v>0</v>
      </c>
      <c r="AC33" s="117">
        <v>0</v>
      </c>
      <c r="AD33" s="117">
        <v>0</v>
      </c>
      <c r="AE33" s="117">
        <v>0</v>
      </c>
      <c r="AF33" s="117">
        <v>0</v>
      </c>
      <c r="AG33" s="117">
        <v>0</v>
      </c>
      <c r="AH33" s="117">
        <v>0</v>
      </c>
      <c r="AI33" s="117">
        <v>0</v>
      </c>
      <c r="AJ33" s="117">
        <v>0</v>
      </c>
      <c r="AK33" s="117">
        <v>0</v>
      </c>
      <c r="AL33" s="117">
        <v>0</v>
      </c>
      <c r="AM33" s="117">
        <v>0</v>
      </c>
      <c r="AN33" s="117">
        <v>0</v>
      </c>
      <c r="AO33" s="117">
        <v>0</v>
      </c>
      <c r="AP33" s="117">
        <v>0</v>
      </c>
      <c r="AQ33" s="117">
        <v>0</v>
      </c>
      <c r="AR33" s="117">
        <v>0</v>
      </c>
      <c r="AS33" s="117">
        <v>0</v>
      </c>
      <c r="AT33" s="117">
        <v>0</v>
      </c>
      <c r="AU33" s="117">
        <v>0</v>
      </c>
      <c r="AV33" s="117">
        <v>0</v>
      </c>
      <c r="AW33" s="117">
        <v>0</v>
      </c>
      <c r="AX33" s="117">
        <v>0</v>
      </c>
      <c r="AY33" s="117">
        <v>2</v>
      </c>
      <c r="AZ33" s="117">
        <v>4</v>
      </c>
      <c r="BA33" s="117">
        <v>0</v>
      </c>
      <c r="BB33" s="117">
        <v>0</v>
      </c>
      <c r="BC33" s="117">
        <v>0</v>
      </c>
      <c r="BD33" s="117">
        <v>0</v>
      </c>
      <c r="BE33" s="117">
        <v>0</v>
      </c>
      <c r="BF33" s="117">
        <v>0</v>
      </c>
      <c r="BG33" s="117">
        <v>0</v>
      </c>
      <c r="BH33" s="117">
        <v>1</v>
      </c>
    </row>
    <row r="34" spans="1:60" x14ac:dyDescent="0.25">
      <c r="A34" s="117" t="s">
        <v>597</v>
      </c>
      <c r="B34" s="117" t="s">
        <v>544</v>
      </c>
      <c r="C34" s="117" t="s">
        <v>545</v>
      </c>
      <c r="D34" s="117" t="s">
        <v>546</v>
      </c>
      <c r="E34" s="117" t="s">
        <v>571</v>
      </c>
      <c r="F34" s="117" t="s">
        <v>572</v>
      </c>
      <c r="G34" s="117" t="s">
        <v>573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7">
        <v>0</v>
      </c>
      <c r="V34" s="117">
        <v>0</v>
      </c>
      <c r="W34" s="117">
        <v>0</v>
      </c>
      <c r="X34" s="117">
        <v>0</v>
      </c>
      <c r="Y34" s="117">
        <v>6</v>
      </c>
      <c r="Z34" s="117">
        <v>3</v>
      </c>
      <c r="AA34" s="117">
        <v>2</v>
      </c>
      <c r="AB34" s="117">
        <v>1</v>
      </c>
      <c r="AC34" s="117">
        <v>0</v>
      </c>
      <c r="AD34" s="117">
        <v>0</v>
      </c>
      <c r="AE34" s="117">
        <v>0</v>
      </c>
      <c r="AF34" s="117">
        <v>0</v>
      </c>
      <c r="AG34" s="117">
        <v>0</v>
      </c>
      <c r="AH34" s="117">
        <v>0</v>
      </c>
      <c r="AI34" s="117">
        <v>0</v>
      </c>
      <c r="AJ34" s="117">
        <v>0</v>
      </c>
      <c r="AK34" s="117">
        <v>0</v>
      </c>
      <c r="AL34" s="117">
        <v>0</v>
      </c>
      <c r="AM34" s="117">
        <v>0</v>
      </c>
      <c r="AN34" s="117">
        <v>0</v>
      </c>
      <c r="AO34" s="117">
        <v>0</v>
      </c>
      <c r="AP34" s="117">
        <v>0</v>
      </c>
      <c r="AQ34" s="117">
        <v>0</v>
      </c>
      <c r="AR34" s="117">
        <v>0</v>
      </c>
      <c r="AS34" s="117">
        <v>0</v>
      </c>
      <c r="AT34" s="117">
        <v>0</v>
      </c>
      <c r="AU34" s="117">
        <v>0</v>
      </c>
      <c r="AV34" s="117">
        <v>0</v>
      </c>
      <c r="AW34" s="117">
        <v>0</v>
      </c>
      <c r="AX34" s="117">
        <v>1</v>
      </c>
      <c r="AY34" s="117">
        <v>0</v>
      </c>
      <c r="AZ34" s="117">
        <v>0</v>
      </c>
      <c r="BA34" s="117">
        <v>0</v>
      </c>
      <c r="BB34" s="117">
        <v>0</v>
      </c>
      <c r="BC34" s="117">
        <v>0</v>
      </c>
      <c r="BD34" s="117">
        <v>0</v>
      </c>
      <c r="BE34" s="117">
        <v>0</v>
      </c>
      <c r="BF34" s="117">
        <v>0</v>
      </c>
      <c r="BG34" s="117">
        <v>21</v>
      </c>
      <c r="BH34" s="117">
        <v>5</v>
      </c>
    </row>
    <row r="35" spans="1:60" x14ac:dyDescent="0.25">
      <c r="A35" s="117" t="s">
        <v>598</v>
      </c>
      <c r="B35" s="117" t="s">
        <v>544</v>
      </c>
      <c r="C35" s="117" t="s">
        <v>545</v>
      </c>
      <c r="D35" s="117" t="s">
        <v>546</v>
      </c>
      <c r="E35" s="117" t="s">
        <v>547</v>
      </c>
      <c r="F35" s="117" t="s">
        <v>548</v>
      </c>
      <c r="G35" s="117" t="s">
        <v>549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7">
        <v>0</v>
      </c>
      <c r="V35" s="117">
        <v>0</v>
      </c>
      <c r="W35" s="117">
        <v>0</v>
      </c>
      <c r="X35" s="117">
        <v>0</v>
      </c>
      <c r="Y35" s="117">
        <v>0</v>
      </c>
      <c r="Z35" s="117">
        <v>0</v>
      </c>
      <c r="AA35" s="117">
        <v>0</v>
      </c>
      <c r="AB35" s="117">
        <v>0</v>
      </c>
      <c r="AC35" s="117">
        <v>0</v>
      </c>
      <c r="AD35" s="117">
        <v>0</v>
      </c>
      <c r="AE35" s="117">
        <v>0</v>
      </c>
      <c r="AF35" s="117">
        <v>0</v>
      </c>
      <c r="AG35" s="117">
        <v>0</v>
      </c>
      <c r="AH35" s="117">
        <v>0</v>
      </c>
      <c r="AI35" s="117">
        <v>0</v>
      </c>
      <c r="AJ35" s="117">
        <v>0</v>
      </c>
      <c r="AK35" s="117">
        <v>0</v>
      </c>
      <c r="AL35" s="117">
        <v>12</v>
      </c>
      <c r="AM35" s="117">
        <v>13</v>
      </c>
      <c r="AN35" s="117">
        <v>84</v>
      </c>
      <c r="AO35" s="117">
        <v>0</v>
      </c>
      <c r="AP35" s="117">
        <v>0</v>
      </c>
      <c r="AQ35" s="117">
        <v>0</v>
      </c>
      <c r="AR35" s="117">
        <v>0</v>
      </c>
      <c r="AS35" s="117">
        <v>0</v>
      </c>
      <c r="AT35" s="117">
        <v>0</v>
      </c>
      <c r="AU35" s="117">
        <v>0</v>
      </c>
      <c r="AV35" s="117">
        <v>41844</v>
      </c>
      <c r="AW35" s="117">
        <v>0</v>
      </c>
      <c r="AX35" s="117">
        <v>0</v>
      </c>
      <c r="AY35" s="117">
        <v>0</v>
      </c>
      <c r="AZ35" s="117">
        <v>0</v>
      </c>
      <c r="BA35" s="117">
        <v>0</v>
      </c>
      <c r="BB35" s="117">
        <v>0</v>
      </c>
      <c r="BC35" s="117">
        <v>0</v>
      </c>
      <c r="BD35" s="117">
        <v>0</v>
      </c>
      <c r="BE35" s="117">
        <v>22</v>
      </c>
      <c r="BF35" s="117">
        <v>1</v>
      </c>
      <c r="BG35" s="117">
        <v>1092</v>
      </c>
      <c r="BH35" s="117">
        <v>29</v>
      </c>
    </row>
    <row r="36" spans="1:60" x14ac:dyDescent="0.25">
      <c r="A36" s="117" t="s">
        <v>599</v>
      </c>
      <c r="B36" s="117" t="s">
        <v>544</v>
      </c>
      <c r="C36" s="117" t="s">
        <v>545</v>
      </c>
      <c r="D36" s="117" t="s">
        <v>546</v>
      </c>
      <c r="E36" s="117" t="s">
        <v>547</v>
      </c>
      <c r="F36" s="117" t="s">
        <v>548</v>
      </c>
      <c r="G36" s="117" t="s">
        <v>549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7">
        <v>0</v>
      </c>
      <c r="V36" s="117">
        <v>0</v>
      </c>
      <c r="W36" s="117">
        <v>0</v>
      </c>
      <c r="X36" s="117">
        <v>0</v>
      </c>
      <c r="Y36" s="117">
        <v>0</v>
      </c>
      <c r="Z36" s="117">
        <v>0</v>
      </c>
      <c r="AA36" s="117">
        <v>0</v>
      </c>
      <c r="AB36" s="117">
        <v>0</v>
      </c>
      <c r="AC36" s="117">
        <v>0</v>
      </c>
      <c r="AD36" s="117">
        <v>0</v>
      </c>
      <c r="AE36" s="117">
        <v>0</v>
      </c>
      <c r="AF36" s="117">
        <v>0</v>
      </c>
      <c r="AG36" s="117">
        <v>0</v>
      </c>
      <c r="AH36" s="117">
        <v>0</v>
      </c>
      <c r="AI36" s="117">
        <v>0</v>
      </c>
      <c r="AJ36" s="117">
        <v>0</v>
      </c>
      <c r="AK36" s="117">
        <v>0</v>
      </c>
      <c r="AL36" s="117">
        <v>0</v>
      </c>
      <c r="AM36" s="117">
        <v>0</v>
      </c>
      <c r="AN36" s="117">
        <v>0</v>
      </c>
      <c r="AO36" s="117">
        <v>0</v>
      </c>
      <c r="AP36" s="117">
        <v>0</v>
      </c>
      <c r="AQ36" s="117">
        <v>0</v>
      </c>
      <c r="AR36" s="117">
        <v>0</v>
      </c>
      <c r="AS36" s="117">
        <v>0</v>
      </c>
      <c r="AT36" s="117">
        <v>0</v>
      </c>
      <c r="AU36" s="117">
        <v>0</v>
      </c>
      <c r="AV36" s="117">
        <v>0</v>
      </c>
      <c r="AW36" s="117">
        <v>0</v>
      </c>
      <c r="AX36" s="117">
        <v>0</v>
      </c>
      <c r="AY36" s="117">
        <v>0</v>
      </c>
      <c r="AZ36" s="117">
        <v>0</v>
      </c>
      <c r="BA36" s="117">
        <v>0</v>
      </c>
      <c r="BB36" s="117">
        <v>0</v>
      </c>
      <c r="BC36" s="117">
        <v>0</v>
      </c>
      <c r="BD36" s="117">
        <v>0</v>
      </c>
      <c r="BE36" s="117">
        <v>0</v>
      </c>
      <c r="BF36" s="117">
        <v>0</v>
      </c>
      <c r="BG36" s="117">
        <v>0</v>
      </c>
      <c r="BH36" s="117">
        <v>107</v>
      </c>
    </row>
    <row r="37" spans="1:60" x14ac:dyDescent="0.25">
      <c r="A37" s="117" t="s">
        <v>600</v>
      </c>
      <c r="B37" s="117" t="s">
        <v>544</v>
      </c>
      <c r="C37" s="117" t="s">
        <v>545</v>
      </c>
      <c r="D37" s="117" t="s">
        <v>546</v>
      </c>
      <c r="E37" s="117" t="s">
        <v>547</v>
      </c>
      <c r="F37" s="117" t="s">
        <v>548</v>
      </c>
      <c r="G37" s="117" t="s">
        <v>549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7">
        <v>0</v>
      </c>
      <c r="V37" s="117">
        <v>0</v>
      </c>
      <c r="W37" s="117">
        <v>0</v>
      </c>
      <c r="X37" s="117">
        <v>0</v>
      </c>
      <c r="Y37" s="117">
        <v>0</v>
      </c>
      <c r="Z37" s="117">
        <v>0</v>
      </c>
      <c r="AA37" s="117">
        <v>0</v>
      </c>
      <c r="AB37" s="117">
        <v>0</v>
      </c>
      <c r="AC37" s="117">
        <v>0</v>
      </c>
      <c r="AD37" s="117">
        <v>0</v>
      </c>
      <c r="AE37" s="117">
        <v>0</v>
      </c>
      <c r="AF37" s="117">
        <v>0</v>
      </c>
      <c r="AG37" s="117">
        <v>0</v>
      </c>
      <c r="AH37" s="117">
        <v>0</v>
      </c>
      <c r="AI37" s="117">
        <v>0</v>
      </c>
      <c r="AJ37" s="117">
        <v>0</v>
      </c>
      <c r="AK37" s="117">
        <v>0</v>
      </c>
      <c r="AL37" s="117">
        <v>0</v>
      </c>
      <c r="AM37" s="117">
        <v>0</v>
      </c>
      <c r="AN37" s="117">
        <v>0</v>
      </c>
      <c r="AO37" s="117">
        <v>0</v>
      </c>
      <c r="AP37" s="117">
        <v>0</v>
      </c>
      <c r="AQ37" s="117">
        <v>0</v>
      </c>
      <c r="AR37" s="117">
        <v>0</v>
      </c>
      <c r="AS37" s="117">
        <v>0</v>
      </c>
      <c r="AT37" s="117">
        <v>0</v>
      </c>
      <c r="AU37" s="117">
        <v>0</v>
      </c>
      <c r="AV37" s="117">
        <v>33</v>
      </c>
      <c r="AW37" s="117">
        <v>0</v>
      </c>
      <c r="AX37" s="117">
        <v>0</v>
      </c>
      <c r="AY37" s="117">
        <v>0</v>
      </c>
      <c r="AZ37" s="117">
        <v>0</v>
      </c>
      <c r="BA37" s="117">
        <v>0</v>
      </c>
      <c r="BB37" s="117">
        <v>0</v>
      </c>
      <c r="BC37" s="117">
        <v>0</v>
      </c>
      <c r="BD37" s="117">
        <v>0</v>
      </c>
      <c r="BE37" s="117">
        <v>0</v>
      </c>
      <c r="BF37" s="117">
        <v>0</v>
      </c>
      <c r="BG37" s="117">
        <v>7</v>
      </c>
      <c r="BH37" s="117">
        <v>0</v>
      </c>
    </row>
    <row r="38" spans="1:60" x14ac:dyDescent="0.25">
      <c r="A38" s="117" t="s">
        <v>601</v>
      </c>
      <c r="B38" s="117" t="s">
        <v>544</v>
      </c>
      <c r="C38" s="117" t="s">
        <v>545</v>
      </c>
      <c r="D38" s="117" t="s">
        <v>556</v>
      </c>
      <c r="E38" s="117" t="s">
        <v>557</v>
      </c>
      <c r="F38" s="117" t="s">
        <v>558</v>
      </c>
      <c r="G38" s="117" t="s">
        <v>559</v>
      </c>
      <c r="H38" s="117">
        <v>0</v>
      </c>
      <c r="I38" s="117">
        <v>0</v>
      </c>
      <c r="J38" s="117">
        <v>0</v>
      </c>
      <c r="K38" s="117">
        <v>0</v>
      </c>
      <c r="L38" s="117">
        <v>50</v>
      </c>
      <c r="M38" s="117">
        <v>8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7">
        <v>0</v>
      </c>
      <c r="V38" s="117">
        <v>0</v>
      </c>
      <c r="W38" s="117">
        <v>0</v>
      </c>
      <c r="X38" s="117">
        <v>0</v>
      </c>
      <c r="Y38" s="117">
        <v>0</v>
      </c>
      <c r="Z38" s="117">
        <v>0</v>
      </c>
      <c r="AA38" s="117">
        <v>0</v>
      </c>
      <c r="AB38" s="117">
        <v>0</v>
      </c>
      <c r="AC38" s="117">
        <v>0</v>
      </c>
      <c r="AD38" s="117">
        <v>0</v>
      </c>
      <c r="AE38" s="117">
        <v>0</v>
      </c>
      <c r="AF38" s="117">
        <v>0</v>
      </c>
      <c r="AG38" s="117">
        <v>0</v>
      </c>
      <c r="AH38" s="117">
        <v>0</v>
      </c>
      <c r="AI38" s="117">
        <v>0</v>
      </c>
      <c r="AJ38" s="117">
        <v>0</v>
      </c>
      <c r="AK38" s="117">
        <v>0</v>
      </c>
      <c r="AL38" s="117">
        <v>0</v>
      </c>
      <c r="AM38" s="117">
        <v>0</v>
      </c>
      <c r="AN38" s="117">
        <v>0</v>
      </c>
      <c r="AO38" s="117">
        <v>0</v>
      </c>
      <c r="AP38" s="117">
        <v>0</v>
      </c>
      <c r="AQ38" s="117">
        <v>0</v>
      </c>
      <c r="AR38" s="117">
        <v>0</v>
      </c>
      <c r="AS38" s="117">
        <v>0</v>
      </c>
      <c r="AT38" s="117">
        <v>0</v>
      </c>
      <c r="AU38" s="117">
        <v>0</v>
      </c>
      <c r="AV38" s="117">
        <v>0</v>
      </c>
      <c r="AW38" s="117">
        <v>0</v>
      </c>
      <c r="AX38" s="117">
        <v>0</v>
      </c>
      <c r="AY38" s="117">
        <v>0</v>
      </c>
      <c r="AZ38" s="117">
        <v>0</v>
      </c>
      <c r="BA38" s="117">
        <v>0</v>
      </c>
      <c r="BB38" s="117">
        <v>0</v>
      </c>
      <c r="BC38" s="117">
        <v>0</v>
      </c>
      <c r="BD38" s="117">
        <v>0</v>
      </c>
      <c r="BE38" s="117">
        <v>0</v>
      </c>
      <c r="BF38" s="117">
        <v>0</v>
      </c>
      <c r="BG38" s="117">
        <v>0</v>
      </c>
      <c r="BH38" s="117">
        <v>0</v>
      </c>
    </row>
    <row r="39" spans="1:60" x14ac:dyDescent="0.25">
      <c r="A39" s="117" t="s">
        <v>602</v>
      </c>
      <c r="B39" s="117" t="s">
        <v>544</v>
      </c>
      <c r="C39" s="117" t="s">
        <v>545</v>
      </c>
      <c r="D39" s="117" t="s">
        <v>556</v>
      </c>
      <c r="E39" s="117" t="s">
        <v>557</v>
      </c>
      <c r="F39" s="117" t="s">
        <v>558</v>
      </c>
      <c r="G39" s="117" t="s">
        <v>559</v>
      </c>
      <c r="H39" s="117">
        <v>0</v>
      </c>
      <c r="I39" s="117">
        <v>0</v>
      </c>
      <c r="J39" s="117">
        <v>0</v>
      </c>
      <c r="K39" s="117">
        <v>0</v>
      </c>
      <c r="L39" s="117">
        <v>30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7">
        <v>0</v>
      </c>
      <c r="V39" s="117">
        <v>0</v>
      </c>
      <c r="W39" s="117">
        <v>0</v>
      </c>
      <c r="X39" s="117">
        <v>0</v>
      </c>
      <c r="Y39" s="117">
        <v>0</v>
      </c>
      <c r="Z39" s="117">
        <v>0</v>
      </c>
      <c r="AA39" s="117">
        <v>0</v>
      </c>
      <c r="AB39" s="117">
        <v>0</v>
      </c>
      <c r="AC39" s="117">
        <v>0</v>
      </c>
      <c r="AD39" s="117">
        <v>0</v>
      </c>
      <c r="AE39" s="117">
        <v>0</v>
      </c>
      <c r="AF39" s="117">
        <v>0</v>
      </c>
      <c r="AG39" s="117">
        <v>0</v>
      </c>
      <c r="AH39" s="117">
        <v>0</v>
      </c>
      <c r="AI39" s="117">
        <v>0</v>
      </c>
      <c r="AJ39" s="117">
        <v>0</v>
      </c>
      <c r="AK39" s="117">
        <v>3</v>
      </c>
      <c r="AL39" s="117">
        <v>0</v>
      </c>
      <c r="AM39" s="117">
        <v>0</v>
      </c>
      <c r="AN39" s="117">
        <v>0</v>
      </c>
      <c r="AO39" s="117">
        <v>0</v>
      </c>
      <c r="AP39" s="117">
        <v>0</v>
      </c>
      <c r="AQ39" s="117">
        <v>0</v>
      </c>
      <c r="AR39" s="117">
        <v>0</v>
      </c>
      <c r="AS39" s="117">
        <v>0</v>
      </c>
      <c r="AT39" s="117">
        <v>0</v>
      </c>
      <c r="AU39" s="117">
        <v>0</v>
      </c>
      <c r="AV39" s="117">
        <v>0</v>
      </c>
      <c r="AW39" s="117">
        <v>0</v>
      </c>
      <c r="AX39" s="117">
        <v>0</v>
      </c>
      <c r="AY39" s="117">
        <v>0</v>
      </c>
      <c r="AZ39" s="117">
        <v>0</v>
      </c>
      <c r="BA39" s="117">
        <v>0</v>
      </c>
      <c r="BB39" s="117">
        <v>0</v>
      </c>
      <c r="BC39" s="117">
        <v>0</v>
      </c>
      <c r="BD39" s="117">
        <v>0</v>
      </c>
      <c r="BE39" s="117">
        <v>0</v>
      </c>
      <c r="BF39" s="117">
        <v>0</v>
      </c>
      <c r="BG39" s="117">
        <v>0</v>
      </c>
      <c r="BH39" s="117">
        <v>0</v>
      </c>
    </row>
    <row r="40" spans="1:60" x14ac:dyDescent="0.25">
      <c r="A40" s="117" t="s">
        <v>603</v>
      </c>
      <c r="B40" s="117" t="s">
        <v>544</v>
      </c>
      <c r="C40" s="117" t="s">
        <v>545</v>
      </c>
      <c r="D40" s="117" t="s">
        <v>546</v>
      </c>
      <c r="E40" s="117" t="s">
        <v>547</v>
      </c>
      <c r="F40" s="117" t="s">
        <v>548</v>
      </c>
      <c r="G40" s="117" t="s">
        <v>549</v>
      </c>
      <c r="H40" s="117">
        <v>0</v>
      </c>
      <c r="I40" s="117">
        <v>0</v>
      </c>
      <c r="J40" s="117">
        <v>0</v>
      </c>
      <c r="K40" s="117">
        <v>0</v>
      </c>
      <c r="L40" s="117">
        <v>1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7">
        <v>0</v>
      </c>
      <c r="S40" s="117">
        <v>0</v>
      </c>
      <c r="T40" s="117">
        <v>0</v>
      </c>
      <c r="U40" s="117">
        <v>0</v>
      </c>
      <c r="V40" s="117">
        <v>0</v>
      </c>
      <c r="W40" s="117">
        <v>0</v>
      </c>
      <c r="X40" s="117">
        <v>0</v>
      </c>
      <c r="Y40" s="117">
        <v>0</v>
      </c>
      <c r="Z40" s="117">
        <v>0</v>
      </c>
      <c r="AA40" s="117">
        <v>0</v>
      </c>
      <c r="AB40" s="117">
        <v>0</v>
      </c>
      <c r="AC40" s="117">
        <v>0</v>
      </c>
      <c r="AD40" s="117">
        <v>0</v>
      </c>
      <c r="AE40" s="117">
        <v>0</v>
      </c>
      <c r="AF40" s="117">
        <v>0</v>
      </c>
      <c r="AG40" s="117">
        <v>0</v>
      </c>
      <c r="AH40" s="117">
        <v>0</v>
      </c>
      <c r="AI40" s="117">
        <v>0</v>
      </c>
      <c r="AJ40" s="117">
        <v>0</v>
      </c>
      <c r="AK40" s="117">
        <v>374</v>
      </c>
      <c r="AL40" s="117">
        <v>4128</v>
      </c>
      <c r="AM40" s="117">
        <v>10792</v>
      </c>
      <c r="AN40" s="117">
        <v>20799</v>
      </c>
      <c r="AO40" s="117">
        <v>468</v>
      </c>
      <c r="AP40" s="117">
        <v>924</v>
      </c>
      <c r="AQ40" s="117">
        <v>1259</v>
      </c>
      <c r="AR40" s="117">
        <v>879</v>
      </c>
      <c r="AS40" s="117">
        <v>3</v>
      </c>
      <c r="AT40" s="117">
        <v>4</v>
      </c>
      <c r="AU40" s="117">
        <v>4</v>
      </c>
      <c r="AV40" s="117">
        <v>773</v>
      </c>
      <c r="AW40" s="117">
        <v>0</v>
      </c>
      <c r="AX40" s="117">
        <v>6</v>
      </c>
      <c r="AY40" s="117">
        <v>0</v>
      </c>
      <c r="AZ40" s="117">
        <v>8</v>
      </c>
      <c r="BA40" s="117">
        <v>0</v>
      </c>
      <c r="BB40" s="117">
        <v>0</v>
      </c>
      <c r="BC40" s="117">
        <v>0</v>
      </c>
      <c r="BD40" s="117">
        <v>0</v>
      </c>
      <c r="BE40" s="117">
        <v>7</v>
      </c>
      <c r="BF40" s="117">
        <v>0</v>
      </c>
      <c r="BG40" s="117">
        <v>415</v>
      </c>
      <c r="BH40" s="117">
        <v>30</v>
      </c>
    </row>
    <row r="41" spans="1:60" x14ac:dyDescent="0.25">
      <c r="A41" s="117" t="s">
        <v>604</v>
      </c>
      <c r="B41" s="117" t="s">
        <v>544</v>
      </c>
      <c r="C41" s="117" t="s">
        <v>545</v>
      </c>
      <c r="D41" s="117" t="s">
        <v>546</v>
      </c>
      <c r="E41" s="117" t="s">
        <v>547</v>
      </c>
      <c r="F41" s="117" t="s">
        <v>567</v>
      </c>
      <c r="G41" s="117" t="s">
        <v>567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7">
        <v>0</v>
      </c>
      <c r="R41" s="117">
        <v>0</v>
      </c>
      <c r="S41" s="117">
        <v>0</v>
      </c>
      <c r="T41" s="117">
        <v>0</v>
      </c>
      <c r="U41" s="117">
        <v>0</v>
      </c>
      <c r="V41" s="117">
        <v>0</v>
      </c>
      <c r="W41" s="117">
        <v>0</v>
      </c>
      <c r="X41" s="117">
        <v>0</v>
      </c>
      <c r="Y41" s="117">
        <v>0</v>
      </c>
      <c r="Z41" s="117">
        <v>0</v>
      </c>
      <c r="AA41" s="117">
        <v>0</v>
      </c>
      <c r="AB41" s="117">
        <v>0</v>
      </c>
      <c r="AC41" s="117">
        <v>0</v>
      </c>
      <c r="AD41" s="117">
        <v>0</v>
      </c>
      <c r="AE41" s="117">
        <v>0</v>
      </c>
      <c r="AF41" s="117">
        <v>0</v>
      </c>
      <c r="AG41" s="117">
        <v>0</v>
      </c>
      <c r="AH41" s="117">
        <v>0</v>
      </c>
      <c r="AI41" s="117">
        <v>0</v>
      </c>
      <c r="AJ41" s="117">
        <v>0</v>
      </c>
      <c r="AK41" s="117">
        <v>1</v>
      </c>
      <c r="AL41" s="117">
        <v>7</v>
      </c>
      <c r="AM41" s="117">
        <v>19</v>
      </c>
      <c r="AN41" s="117">
        <v>48</v>
      </c>
      <c r="AO41" s="117">
        <v>0</v>
      </c>
      <c r="AP41" s="117">
        <v>0</v>
      </c>
      <c r="AQ41" s="117">
        <v>0</v>
      </c>
      <c r="AR41" s="117">
        <v>0</v>
      </c>
      <c r="AS41" s="117">
        <v>0</v>
      </c>
      <c r="AT41" s="117">
        <v>0</v>
      </c>
      <c r="AU41" s="117">
        <v>0</v>
      </c>
      <c r="AV41" s="117">
        <v>0</v>
      </c>
      <c r="AW41" s="117">
        <v>0</v>
      </c>
      <c r="AX41" s="117">
        <v>0</v>
      </c>
      <c r="AY41" s="117">
        <v>0</v>
      </c>
      <c r="AZ41" s="117">
        <v>0</v>
      </c>
      <c r="BA41" s="117">
        <v>0</v>
      </c>
      <c r="BB41" s="117">
        <v>0</v>
      </c>
      <c r="BC41" s="117">
        <v>0</v>
      </c>
      <c r="BD41" s="117">
        <v>0</v>
      </c>
      <c r="BE41" s="117">
        <v>1</v>
      </c>
      <c r="BF41" s="117">
        <v>0</v>
      </c>
      <c r="BG41" s="117">
        <v>0</v>
      </c>
      <c r="BH41" s="117">
        <v>0</v>
      </c>
    </row>
    <row r="42" spans="1:60" x14ac:dyDescent="0.25">
      <c r="A42" s="117" t="s">
        <v>605</v>
      </c>
      <c r="B42" s="117" t="s">
        <v>544</v>
      </c>
      <c r="C42" s="117" t="s">
        <v>545</v>
      </c>
      <c r="D42" s="117" t="s">
        <v>546</v>
      </c>
      <c r="E42" s="117" t="s">
        <v>562</v>
      </c>
      <c r="F42" s="117" t="s">
        <v>563</v>
      </c>
      <c r="G42" s="117" t="s">
        <v>564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7">
        <v>0</v>
      </c>
      <c r="R42" s="117">
        <v>0</v>
      </c>
      <c r="S42" s="117">
        <v>0</v>
      </c>
      <c r="T42" s="117">
        <v>0</v>
      </c>
      <c r="U42" s="117">
        <v>0</v>
      </c>
      <c r="V42" s="117">
        <v>0</v>
      </c>
      <c r="W42" s="117">
        <v>0</v>
      </c>
      <c r="X42" s="117">
        <v>0</v>
      </c>
      <c r="Y42" s="117">
        <v>0</v>
      </c>
      <c r="Z42" s="117">
        <v>0</v>
      </c>
      <c r="AA42" s="117">
        <v>0</v>
      </c>
      <c r="AB42" s="117">
        <v>0</v>
      </c>
      <c r="AC42" s="117">
        <v>0</v>
      </c>
      <c r="AD42" s="117">
        <v>0</v>
      </c>
      <c r="AE42" s="117">
        <v>0</v>
      </c>
      <c r="AF42" s="117">
        <v>0</v>
      </c>
      <c r="AG42" s="117">
        <v>0</v>
      </c>
      <c r="AH42" s="117">
        <v>0</v>
      </c>
      <c r="AI42" s="117">
        <v>0</v>
      </c>
      <c r="AJ42" s="117">
        <v>0</v>
      </c>
      <c r="AK42" s="117">
        <v>0</v>
      </c>
      <c r="AL42" s="117">
        <v>0</v>
      </c>
      <c r="AM42" s="117">
        <v>0</v>
      </c>
      <c r="AN42" s="117">
        <v>0</v>
      </c>
      <c r="AO42" s="117">
        <v>0</v>
      </c>
      <c r="AP42" s="117">
        <v>0</v>
      </c>
      <c r="AQ42" s="117">
        <v>0</v>
      </c>
      <c r="AR42" s="117">
        <v>0</v>
      </c>
      <c r="AS42" s="117">
        <v>0</v>
      </c>
      <c r="AT42" s="117">
        <v>0</v>
      </c>
      <c r="AU42" s="117">
        <v>0</v>
      </c>
      <c r="AV42" s="117">
        <v>0</v>
      </c>
      <c r="AW42" s="117">
        <v>18</v>
      </c>
      <c r="AX42" s="117">
        <v>4</v>
      </c>
      <c r="AY42" s="117">
        <v>3</v>
      </c>
      <c r="AZ42" s="117">
        <v>0</v>
      </c>
      <c r="BA42" s="117">
        <v>0</v>
      </c>
      <c r="BB42" s="117">
        <v>0</v>
      </c>
      <c r="BC42" s="117">
        <v>0</v>
      </c>
      <c r="BD42" s="117">
        <v>0</v>
      </c>
      <c r="BE42" s="117">
        <v>3</v>
      </c>
      <c r="BF42" s="117">
        <v>0</v>
      </c>
      <c r="BG42" s="117">
        <v>0</v>
      </c>
      <c r="BH42" s="117">
        <v>0</v>
      </c>
    </row>
    <row r="43" spans="1:60" x14ac:dyDescent="0.25">
      <c r="A43" s="117" t="s">
        <v>606</v>
      </c>
      <c r="B43" s="117" t="s">
        <v>544</v>
      </c>
      <c r="C43" s="117" t="s">
        <v>545</v>
      </c>
      <c r="D43" s="117" t="s">
        <v>551</v>
      </c>
      <c r="E43" s="117" t="s">
        <v>552</v>
      </c>
      <c r="F43" s="117" t="s">
        <v>553</v>
      </c>
      <c r="G43" s="117" t="s">
        <v>554</v>
      </c>
      <c r="H43" s="117">
        <v>0</v>
      </c>
      <c r="I43" s="117">
        <v>0</v>
      </c>
      <c r="J43" s="117">
        <v>0</v>
      </c>
      <c r="K43" s="117">
        <v>0</v>
      </c>
      <c r="L43" s="117">
        <v>89</v>
      </c>
      <c r="M43" s="117">
        <v>29</v>
      </c>
      <c r="N43" s="117">
        <v>0</v>
      </c>
      <c r="O43" s="117">
        <v>0</v>
      </c>
      <c r="P43" s="117">
        <v>0</v>
      </c>
      <c r="Q43" s="117">
        <v>0</v>
      </c>
      <c r="R43" s="117">
        <v>0</v>
      </c>
      <c r="S43" s="117">
        <v>0</v>
      </c>
      <c r="T43" s="117">
        <v>0</v>
      </c>
      <c r="U43" s="117">
        <v>0</v>
      </c>
      <c r="V43" s="117">
        <v>0</v>
      </c>
      <c r="W43" s="117">
        <v>0</v>
      </c>
      <c r="X43" s="117">
        <v>0</v>
      </c>
      <c r="Y43" s="117">
        <v>13</v>
      </c>
      <c r="Z43" s="117">
        <v>7</v>
      </c>
      <c r="AA43" s="117">
        <v>4</v>
      </c>
      <c r="AB43" s="117">
        <v>0</v>
      </c>
      <c r="AC43" s="117">
        <v>0</v>
      </c>
      <c r="AD43" s="117">
        <v>0</v>
      </c>
      <c r="AE43" s="117">
        <v>0</v>
      </c>
      <c r="AF43" s="117">
        <v>0</v>
      </c>
      <c r="AG43" s="117">
        <v>0</v>
      </c>
      <c r="AH43" s="117">
        <v>0</v>
      </c>
      <c r="AI43" s="117">
        <v>0</v>
      </c>
      <c r="AJ43" s="117">
        <v>0</v>
      </c>
      <c r="AK43" s="117">
        <v>104</v>
      </c>
      <c r="AL43" s="117">
        <v>0</v>
      </c>
      <c r="AM43" s="117">
        <v>0</v>
      </c>
      <c r="AN43" s="117">
        <v>0</v>
      </c>
      <c r="AO43" s="117">
        <v>0</v>
      </c>
      <c r="AP43" s="117">
        <v>0</v>
      </c>
      <c r="AQ43" s="117">
        <v>0</v>
      </c>
      <c r="AR43" s="117">
        <v>0</v>
      </c>
      <c r="AS43" s="117">
        <v>0</v>
      </c>
      <c r="AT43" s="117">
        <v>0</v>
      </c>
      <c r="AU43" s="117">
        <v>0</v>
      </c>
      <c r="AV43" s="117">
        <v>0</v>
      </c>
      <c r="AW43" s="117">
        <v>5</v>
      </c>
      <c r="AX43" s="117">
        <v>18</v>
      </c>
      <c r="AY43" s="117">
        <v>26</v>
      </c>
      <c r="AZ43" s="117">
        <v>10</v>
      </c>
      <c r="BA43" s="117">
        <v>0</v>
      </c>
      <c r="BB43" s="117">
        <v>0</v>
      </c>
      <c r="BC43" s="117">
        <v>0</v>
      </c>
      <c r="BD43" s="117">
        <v>0</v>
      </c>
      <c r="BE43" s="117">
        <v>0</v>
      </c>
      <c r="BF43" s="117">
        <v>0</v>
      </c>
      <c r="BG43" s="117">
        <v>0</v>
      </c>
      <c r="BH43" s="117">
        <v>41</v>
      </c>
    </row>
    <row r="44" spans="1:60" x14ac:dyDescent="0.25">
      <c r="A44" s="117" t="s">
        <v>607</v>
      </c>
      <c r="B44" s="117" t="s">
        <v>544</v>
      </c>
      <c r="C44" s="117" t="s">
        <v>545</v>
      </c>
      <c r="D44" s="117" t="s">
        <v>546</v>
      </c>
      <c r="E44" s="117" t="s">
        <v>571</v>
      </c>
      <c r="F44" s="117" t="s">
        <v>572</v>
      </c>
      <c r="G44" s="117" t="s">
        <v>578</v>
      </c>
      <c r="H44" s="117">
        <v>0</v>
      </c>
      <c r="I44" s="117">
        <v>0</v>
      </c>
      <c r="J44" s="117">
        <v>0</v>
      </c>
      <c r="K44" s="117">
        <v>0</v>
      </c>
      <c r="L44" s="117">
        <v>655</v>
      </c>
      <c r="M44" s="117">
        <v>162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7">
        <v>0</v>
      </c>
      <c r="T44" s="117">
        <v>0</v>
      </c>
      <c r="U44" s="117">
        <v>0</v>
      </c>
      <c r="V44" s="117">
        <v>0</v>
      </c>
      <c r="W44" s="117">
        <v>0</v>
      </c>
      <c r="X44" s="117">
        <v>0</v>
      </c>
      <c r="Y44" s="117">
        <v>0</v>
      </c>
      <c r="Z44" s="117">
        <v>7</v>
      </c>
      <c r="AA44" s="117">
        <v>0</v>
      </c>
      <c r="AB44" s="117">
        <v>0</v>
      </c>
      <c r="AC44" s="117">
        <v>0</v>
      </c>
      <c r="AD44" s="117">
        <v>0</v>
      </c>
      <c r="AE44" s="117">
        <v>0</v>
      </c>
      <c r="AF44" s="117">
        <v>0</v>
      </c>
      <c r="AG44" s="117">
        <v>0</v>
      </c>
      <c r="AH44" s="117">
        <v>0</v>
      </c>
      <c r="AI44" s="117">
        <v>0</v>
      </c>
      <c r="AJ44" s="117">
        <v>0</v>
      </c>
      <c r="AK44" s="117">
        <v>1</v>
      </c>
      <c r="AL44" s="117">
        <v>0</v>
      </c>
      <c r="AM44" s="117">
        <v>0</v>
      </c>
      <c r="AN44" s="117">
        <v>0</v>
      </c>
      <c r="AO44" s="117">
        <v>0</v>
      </c>
      <c r="AP44" s="117">
        <v>0</v>
      </c>
      <c r="AQ44" s="117">
        <v>0</v>
      </c>
      <c r="AR44" s="117">
        <v>0</v>
      </c>
      <c r="AS44" s="117">
        <v>0</v>
      </c>
      <c r="AT44" s="117">
        <v>0</v>
      </c>
      <c r="AU44" s="117">
        <v>0</v>
      </c>
      <c r="AV44" s="117">
        <v>0</v>
      </c>
      <c r="AW44" s="117">
        <v>0</v>
      </c>
      <c r="AX44" s="117">
        <v>0</v>
      </c>
      <c r="AY44" s="117">
        <v>0</v>
      </c>
      <c r="AZ44" s="117">
        <v>0</v>
      </c>
      <c r="BA44" s="117">
        <v>0</v>
      </c>
      <c r="BB44" s="117">
        <v>0</v>
      </c>
      <c r="BC44" s="117">
        <v>0</v>
      </c>
      <c r="BD44" s="117">
        <v>0</v>
      </c>
      <c r="BE44" s="117">
        <v>0</v>
      </c>
      <c r="BF44" s="117">
        <v>0</v>
      </c>
      <c r="BG44" s="117">
        <v>0</v>
      </c>
      <c r="BH44" s="117">
        <v>0</v>
      </c>
    </row>
    <row r="45" spans="1:60" x14ac:dyDescent="0.25">
      <c r="A45" s="117" t="s">
        <v>608</v>
      </c>
      <c r="B45" s="117" t="s">
        <v>544</v>
      </c>
      <c r="C45" s="117" t="s">
        <v>545</v>
      </c>
      <c r="D45" s="117" t="s">
        <v>546</v>
      </c>
      <c r="E45" s="117" t="s">
        <v>562</v>
      </c>
      <c r="F45" s="117" t="s">
        <v>575</v>
      </c>
      <c r="G45" s="117" t="s">
        <v>576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6</v>
      </c>
      <c r="N45" s="117">
        <v>0</v>
      </c>
      <c r="O45" s="117">
        <v>0</v>
      </c>
      <c r="P45" s="117">
        <v>0</v>
      </c>
      <c r="Q45" s="117">
        <v>0</v>
      </c>
      <c r="R45" s="117">
        <v>0</v>
      </c>
      <c r="S45" s="117">
        <v>0</v>
      </c>
      <c r="T45" s="117">
        <v>0</v>
      </c>
      <c r="U45" s="117">
        <v>0</v>
      </c>
      <c r="V45" s="117">
        <v>0</v>
      </c>
      <c r="W45" s="117">
        <v>0</v>
      </c>
      <c r="X45" s="117">
        <v>0</v>
      </c>
      <c r="Y45" s="117">
        <v>0</v>
      </c>
      <c r="Z45" s="117">
        <v>2</v>
      </c>
      <c r="AA45" s="117">
        <v>0</v>
      </c>
      <c r="AB45" s="117">
        <v>0</v>
      </c>
      <c r="AC45" s="117">
        <v>0</v>
      </c>
      <c r="AD45" s="117">
        <v>0</v>
      </c>
      <c r="AE45" s="117">
        <v>0</v>
      </c>
      <c r="AF45" s="117">
        <v>0</v>
      </c>
      <c r="AG45" s="117">
        <v>0</v>
      </c>
      <c r="AH45" s="117">
        <v>0</v>
      </c>
      <c r="AI45" s="117">
        <v>0</v>
      </c>
      <c r="AJ45" s="117">
        <v>0</v>
      </c>
      <c r="AK45" s="117">
        <v>114</v>
      </c>
      <c r="AL45" s="117">
        <v>0</v>
      </c>
      <c r="AM45" s="117">
        <v>0</v>
      </c>
      <c r="AN45" s="117">
        <v>0</v>
      </c>
      <c r="AO45" s="117">
        <v>0</v>
      </c>
      <c r="AP45" s="117">
        <v>0</v>
      </c>
      <c r="AQ45" s="117">
        <v>0</v>
      </c>
      <c r="AR45" s="117">
        <v>0</v>
      </c>
      <c r="AS45" s="117">
        <v>0</v>
      </c>
      <c r="AT45" s="117">
        <v>0</v>
      </c>
      <c r="AU45" s="117">
        <v>0</v>
      </c>
      <c r="AV45" s="117">
        <v>0</v>
      </c>
      <c r="AW45" s="117">
        <v>0</v>
      </c>
      <c r="AX45" s="117">
        <v>4</v>
      </c>
      <c r="AY45" s="117">
        <v>2</v>
      </c>
      <c r="AZ45" s="117">
        <v>4</v>
      </c>
      <c r="BA45" s="117">
        <v>0</v>
      </c>
      <c r="BB45" s="117">
        <v>0</v>
      </c>
      <c r="BC45" s="117">
        <v>0</v>
      </c>
      <c r="BD45" s="117">
        <v>0</v>
      </c>
      <c r="BE45" s="117">
        <v>0</v>
      </c>
      <c r="BF45" s="117">
        <v>0</v>
      </c>
      <c r="BG45" s="117">
        <v>0</v>
      </c>
      <c r="BH45" s="117">
        <v>73</v>
      </c>
    </row>
    <row r="46" spans="1:60" x14ac:dyDescent="0.25">
      <c r="A46" s="117" t="s">
        <v>609</v>
      </c>
      <c r="B46" s="117" t="s">
        <v>544</v>
      </c>
      <c r="C46" s="117" t="s">
        <v>610</v>
      </c>
      <c r="D46" s="117" t="s">
        <v>611</v>
      </c>
      <c r="E46" s="117" t="s">
        <v>612</v>
      </c>
      <c r="F46" s="117" t="s">
        <v>613</v>
      </c>
      <c r="G46" s="117" t="s">
        <v>614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7">
        <v>0</v>
      </c>
      <c r="R46" s="117">
        <v>0</v>
      </c>
      <c r="S46" s="117">
        <v>0</v>
      </c>
      <c r="T46" s="117">
        <v>0</v>
      </c>
      <c r="U46" s="117">
        <v>0</v>
      </c>
      <c r="V46" s="117">
        <v>0</v>
      </c>
      <c r="W46" s="117">
        <v>0</v>
      </c>
      <c r="X46" s="117">
        <v>0</v>
      </c>
      <c r="Y46" s="117">
        <v>0</v>
      </c>
      <c r="Z46" s="117">
        <v>0</v>
      </c>
      <c r="AA46" s="117">
        <v>0</v>
      </c>
      <c r="AB46" s="117">
        <v>0</v>
      </c>
      <c r="AC46" s="117">
        <v>0</v>
      </c>
      <c r="AD46" s="117">
        <v>0</v>
      </c>
      <c r="AE46" s="117">
        <v>0</v>
      </c>
      <c r="AF46" s="117">
        <v>0</v>
      </c>
      <c r="AG46" s="117">
        <v>0</v>
      </c>
      <c r="AH46" s="117">
        <v>0</v>
      </c>
      <c r="AI46" s="117">
        <v>0</v>
      </c>
      <c r="AJ46" s="117">
        <v>0</v>
      </c>
      <c r="AK46" s="117">
        <v>0</v>
      </c>
      <c r="AL46" s="117">
        <v>0</v>
      </c>
      <c r="AM46" s="117">
        <v>0</v>
      </c>
      <c r="AN46" s="117">
        <v>0</v>
      </c>
      <c r="AO46" s="117">
        <v>0</v>
      </c>
      <c r="AP46" s="117">
        <v>0</v>
      </c>
      <c r="AQ46" s="117">
        <v>0</v>
      </c>
      <c r="AR46" s="117">
        <v>0</v>
      </c>
      <c r="AS46" s="117">
        <v>0</v>
      </c>
      <c r="AT46" s="117">
        <v>0</v>
      </c>
      <c r="AU46" s="117">
        <v>2</v>
      </c>
      <c r="AV46" s="117">
        <v>0</v>
      </c>
      <c r="AW46" s="117">
        <v>0</v>
      </c>
      <c r="AX46" s="117">
        <v>0</v>
      </c>
      <c r="AY46" s="117">
        <v>0</v>
      </c>
      <c r="AZ46" s="117">
        <v>0</v>
      </c>
      <c r="BA46" s="117">
        <v>0</v>
      </c>
      <c r="BB46" s="117">
        <v>0</v>
      </c>
      <c r="BC46" s="117">
        <v>0</v>
      </c>
      <c r="BD46" s="117">
        <v>0</v>
      </c>
      <c r="BE46" s="117">
        <v>690</v>
      </c>
      <c r="BF46" s="117">
        <v>50</v>
      </c>
      <c r="BG46" s="117">
        <v>0</v>
      </c>
      <c r="BH46" s="117">
        <v>0</v>
      </c>
    </row>
    <row r="47" spans="1:60" x14ac:dyDescent="0.25">
      <c r="A47" s="117" t="s">
        <v>615</v>
      </c>
      <c r="B47" s="117" t="s">
        <v>544</v>
      </c>
      <c r="C47" s="117" t="s">
        <v>545</v>
      </c>
      <c r="D47" s="117" t="s">
        <v>546</v>
      </c>
      <c r="E47" s="117" t="s">
        <v>571</v>
      </c>
      <c r="F47" s="117" t="s">
        <v>572</v>
      </c>
      <c r="G47" s="117" t="s">
        <v>578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7">
        <v>0</v>
      </c>
      <c r="S47" s="117">
        <v>0</v>
      </c>
      <c r="T47" s="117">
        <v>0</v>
      </c>
      <c r="U47" s="117">
        <v>0</v>
      </c>
      <c r="V47" s="117">
        <v>0</v>
      </c>
      <c r="W47" s="117">
        <v>0</v>
      </c>
      <c r="X47" s="117">
        <v>302</v>
      </c>
      <c r="Y47" s="117">
        <v>14</v>
      </c>
      <c r="Z47" s="117">
        <v>5</v>
      </c>
      <c r="AA47" s="117">
        <v>13</v>
      </c>
      <c r="AB47" s="117">
        <v>8</v>
      </c>
      <c r="AC47" s="117">
        <v>0</v>
      </c>
      <c r="AD47" s="117">
        <v>0</v>
      </c>
      <c r="AE47" s="117">
        <v>0</v>
      </c>
      <c r="AF47" s="117">
        <v>0</v>
      </c>
      <c r="AG47" s="117">
        <v>0</v>
      </c>
      <c r="AH47" s="117">
        <v>0</v>
      </c>
      <c r="AI47" s="117">
        <v>0</v>
      </c>
      <c r="AJ47" s="117">
        <v>0</v>
      </c>
      <c r="AK47" s="117">
        <v>0</v>
      </c>
      <c r="AL47" s="117">
        <v>0</v>
      </c>
      <c r="AM47" s="117">
        <v>0</v>
      </c>
      <c r="AN47" s="117">
        <v>0</v>
      </c>
      <c r="AO47" s="117">
        <v>0</v>
      </c>
      <c r="AP47" s="117">
        <v>0</v>
      </c>
      <c r="AQ47" s="117">
        <v>0</v>
      </c>
      <c r="AR47" s="117">
        <v>0</v>
      </c>
      <c r="AS47" s="117">
        <v>0</v>
      </c>
      <c r="AT47" s="117">
        <v>0</v>
      </c>
      <c r="AU47" s="117">
        <v>0</v>
      </c>
      <c r="AV47" s="117">
        <v>0</v>
      </c>
      <c r="AW47" s="117">
        <v>10</v>
      </c>
      <c r="AX47" s="117">
        <v>33</v>
      </c>
      <c r="AY47" s="117">
        <v>9</v>
      </c>
      <c r="AZ47" s="117">
        <v>16</v>
      </c>
      <c r="BA47" s="117">
        <v>0</v>
      </c>
      <c r="BB47" s="117">
        <v>0</v>
      </c>
      <c r="BC47" s="117">
        <v>0</v>
      </c>
      <c r="BD47" s="117">
        <v>0</v>
      </c>
      <c r="BE47" s="117">
        <v>0</v>
      </c>
      <c r="BF47" s="117">
        <v>0</v>
      </c>
      <c r="BG47" s="117">
        <v>0</v>
      </c>
      <c r="BH47" s="117">
        <v>4</v>
      </c>
    </row>
    <row r="48" spans="1:60" x14ac:dyDescent="0.25">
      <c r="A48" s="117" t="s">
        <v>616</v>
      </c>
      <c r="B48" s="117" t="s">
        <v>544</v>
      </c>
      <c r="C48" s="117" t="s">
        <v>545</v>
      </c>
      <c r="D48" s="117" t="s">
        <v>546</v>
      </c>
      <c r="E48" s="117" t="s">
        <v>571</v>
      </c>
      <c r="F48" s="117" t="s">
        <v>572</v>
      </c>
      <c r="G48" s="117" t="s">
        <v>578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7">
        <v>0</v>
      </c>
      <c r="R48" s="117">
        <v>0</v>
      </c>
      <c r="S48" s="117">
        <v>0</v>
      </c>
      <c r="T48" s="117">
        <v>0</v>
      </c>
      <c r="U48" s="117">
        <v>0</v>
      </c>
      <c r="V48" s="117">
        <v>0</v>
      </c>
      <c r="W48" s="117">
        <v>0</v>
      </c>
      <c r="X48" s="117">
        <v>0</v>
      </c>
      <c r="Y48" s="117">
        <v>0</v>
      </c>
      <c r="Z48" s="117">
        <v>0</v>
      </c>
      <c r="AA48" s="117">
        <v>0</v>
      </c>
      <c r="AB48" s="117">
        <v>0</v>
      </c>
      <c r="AC48" s="117">
        <v>0</v>
      </c>
      <c r="AD48" s="117">
        <v>0</v>
      </c>
      <c r="AE48" s="117">
        <v>0</v>
      </c>
      <c r="AF48" s="117">
        <v>0</v>
      </c>
      <c r="AG48" s="117">
        <v>0</v>
      </c>
      <c r="AH48" s="117">
        <v>0</v>
      </c>
      <c r="AI48" s="117">
        <v>0</v>
      </c>
      <c r="AJ48" s="117">
        <v>0</v>
      </c>
      <c r="AK48" s="117">
        <v>4</v>
      </c>
      <c r="AL48" s="117">
        <v>0</v>
      </c>
      <c r="AM48" s="117">
        <v>0</v>
      </c>
      <c r="AN48" s="117">
        <v>0</v>
      </c>
      <c r="AO48" s="117">
        <v>0</v>
      </c>
      <c r="AP48" s="117">
        <v>0</v>
      </c>
      <c r="AQ48" s="117">
        <v>0</v>
      </c>
      <c r="AR48" s="117">
        <v>0</v>
      </c>
      <c r="AS48" s="117">
        <v>0</v>
      </c>
      <c r="AT48" s="117">
        <v>0</v>
      </c>
      <c r="AU48" s="117">
        <v>0</v>
      </c>
      <c r="AV48" s="117">
        <v>0</v>
      </c>
      <c r="AW48" s="117">
        <v>0</v>
      </c>
      <c r="AX48" s="117">
        <v>0</v>
      </c>
      <c r="AY48" s="117">
        <v>0</v>
      </c>
      <c r="AZ48" s="117">
        <v>0</v>
      </c>
      <c r="BA48" s="117">
        <v>0</v>
      </c>
      <c r="BB48" s="117">
        <v>0</v>
      </c>
      <c r="BC48" s="117">
        <v>0</v>
      </c>
      <c r="BD48" s="117">
        <v>0</v>
      </c>
      <c r="BE48" s="117">
        <v>0</v>
      </c>
      <c r="BF48" s="117">
        <v>0</v>
      </c>
      <c r="BG48" s="117">
        <v>383</v>
      </c>
      <c r="BH48" s="117">
        <v>0</v>
      </c>
    </row>
    <row r="49" spans="1:60" x14ac:dyDescent="0.25">
      <c r="A49" s="117" t="s">
        <v>617</v>
      </c>
      <c r="B49" s="117" t="s">
        <v>544</v>
      </c>
      <c r="C49" s="117" t="s">
        <v>545</v>
      </c>
      <c r="D49" s="117" t="s">
        <v>546</v>
      </c>
      <c r="E49" s="117" t="s">
        <v>562</v>
      </c>
      <c r="F49" s="117" t="s">
        <v>575</v>
      </c>
      <c r="G49" s="117" t="s">
        <v>576</v>
      </c>
      <c r="H49" s="117">
        <v>0</v>
      </c>
      <c r="I49" s="117">
        <v>0</v>
      </c>
      <c r="J49" s="117">
        <v>0</v>
      </c>
      <c r="K49" s="117">
        <v>0</v>
      </c>
      <c r="L49" s="117">
        <v>532</v>
      </c>
      <c r="M49" s="117">
        <v>27</v>
      </c>
      <c r="N49" s="117">
        <v>0</v>
      </c>
      <c r="O49" s="117">
        <v>0</v>
      </c>
      <c r="P49" s="117">
        <v>0</v>
      </c>
      <c r="Q49" s="117">
        <v>0</v>
      </c>
      <c r="R49" s="117">
        <v>0</v>
      </c>
      <c r="S49" s="117">
        <v>0</v>
      </c>
      <c r="T49" s="117">
        <v>0</v>
      </c>
      <c r="U49" s="117">
        <v>0</v>
      </c>
      <c r="V49" s="117">
        <v>0</v>
      </c>
      <c r="W49" s="117">
        <v>0</v>
      </c>
      <c r="X49" s="117">
        <v>1</v>
      </c>
      <c r="Y49" s="117">
        <v>3</v>
      </c>
      <c r="Z49" s="117">
        <v>0</v>
      </c>
      <c r="AA49" s="117">
        <v>0</v>
      </c>
      <c r="AB49" s="117">
        <v>0</v>
      </c>
      <c r="AC49" s="117">
        <v>0</v>
      </c>
      <c r="AD49" s="117">
        <v>0</v>
      </c>
      <c r="AE49" s="117">
        <v>0</v>
      </c>
      <c r="AF49" s="117">
        <v>0</v>
      </c>
      <c r="AG49" s="117">
        <v>0</v>
      </c>
      <c r="AH49" s="117">
        <v>0</v>
      </c>
      <c r="AI49" s="117">
        <v>0</v>
      </c>
      <c r="AJ49" s="117">
        <v>0</v>
      </c>
      <c r="AK49" s="117">
        <v>25</v>
      </c>
      <c r="AL49" s="117">
        <v>0</v>
      </c>
      <c r="AM49" s="117">
        <v>0</v>
      </c>
      <c r="AN49" s="117">
        <v>0</v>
      </c>
      <c r="AO49" s="117">
        <v>0</v>
      </c>
      <c r="AP49" s="117">
        <v>0</v>
      </c>
      <c r="AQ49" s="117">
        <v>0</v>
      </c>
      <c r="AR49" s="117">
        <v>0</v>
      </c>
      <c r="AS49" s="117">
        <v>0</v>
      </c>
      <c r="AT49" s="117">
        <v>0</v>
      </c>
      <c r="AU49" s="117">
        <v>0</v>
      </c>
      <c r="AV49" s="117">
        <v>0</v>
      </c>
      <c r="AW49" s="117">
        <v>0</v>
      </c>
      <c r="AX49" s="117">
        <v>0</v>
      </c>
      <c r="AY49" s="117">
        <v>0</v>
      </c>
      <c r="AZ49" s="117">
        <v>0</v>
      </c>
      <c r="BA49" s="117">
        <v>0</v>
      </c>
      <c r="BB49" s="117">
        <v>0</v>
      </c>
      <c r="BC49" s="117">
        <v>0</v>
      </c>
      <c r="BD49" s="117">
        <v>0</v>
      </c>
      <c r="BE49" s="117">
        <v>0</v>
      </c>
      <c r="BF49" s="117">
        <v>0</v>
      </c>
      <c r="BG49" s="117">
        <v>1</v>
      </c>
      <c r="BH49" s="117">
        <v>6</v>
      </c>
    </row>
    <row r="50" spans="1:60" x14ac:dyDescent="0.25">
      <c r="A50" s="117" t="s">
        <v>618</v>
      </c>
      <c r="B50" s="117" t="s">
        <v>544</v>
      </c>
      <c r="C50" s="117" t="s">
        <v>545</v>
      </c>
      <c r="D50" s="117" t="s">
        <v>546</v>
      </c>
      <c r="E50" s="117" t="s">
        <v>562</v>
      </c>
      <c r="F50" s="117" t="s">
        <v>563</v>
      </c>
      <c r="G50" s="117" t="s">
        <v>564</v>
      </c>
      <c r="H50" s="117">
        <v>0</v>
      </c>
      <c r="I50" s="117">
        <v>0</v>
      </c>
      <c r="J50" s="117">
        <v>0</v>
      </c>
      <c r="K50" s="117">
        <v>0</v>
      </c>
      <c r="L50" s="117">
        <v>16</v>
      </c>
      <c r="M50" s="117">
        <v>6</v>
      </c>
      <c r="N50" s="117">
        <v>0</v>
      </c>
      <c r="O50" s="117">
        <v>0</v>
      </c>
      <c r="P50" s="117">
        <v>0</v>
      </c>
      <c r="Q50" s="117">
        <v>0</v>
      </c>
      <c r="R50" s="117">
        <v>0</v>
      </c>
      <c r="S50" s="117">
        <v>0</v>
      </c>
      <c r="T50" s="117">
        <v>0</v>
      </c>
      <c r="U50" s="117">
        <v>0</v>
      </c>
      <c r="V50" s="117">
        <v>0</v>
      </c>
      <c r="W50" s="117">
        <v>0</v>
      </c>
      <c r="X50" s="117">
        <v>0</v>
      </c>
      <c r="Y50" s="117">
        <v>0</v>
      </c>
      <c r="Z50" s="117">
        <v>2</v>
      </c>
      <c r="AA50" s="117">
        <v>2</v>
      </c>
      <c r="AB50" s="117">
        <v>0</v>
      </c>
      <c r="AC50" s="117">
        <v>0</v>
      </c>
      <c r="AD50" s="117">
        <v>0</v>
      </c>
      <c r="AE50" s="117">
        <v>0</v>
      </c>
      <c r="AF50" s="117">
        <v>0</v>
      </c>
      <c r="AG50" s="117">
        <v>0</v>
      </c>
      <c r="AH50" s="117">
        <v>0</v>
      </c>
      <c r="AI50" s="117">
        <v>0</v>
      </c>
      <c r="AJ50" s="117">
        <v>0</v>
      </c>
      <c r="AK50" s="117">
        <v>68</v>
      </c>
      <c r="AL50" s="117">
        <v>1</v>
      </c>
      <c r="AM50" s="117">
        <v>0</v>
      </c>
      <c r="AN50" s="117">
        <v>7</v>
      </c>
      <c r="AO50" s="117">
        <v>0</v>
      </c>
      <c r="AP50" s="117">
        <v>0</v>
      </c>
      <c r="AQ50" s="117">
        <v>0</v>
      </c>
      <c r="AR50" s="117">
        <v>0</v>
      </c>
      <c r="AS50" s="117">
        <v>0</v>
      </c>
      <c r="AT50" s="117">
        <v>0</v>
      </c>
      <c r="AU50" s="117">
        <v>0</v>
      </c>
      <c r="AV50" s="117">
        <v>0</v>
      </c>
      <c r="AW50" s="117">
        <v>1</v>
      </c>
      <c r="AX50" s="117">
        <v>0</v>
      </c>
      <c r="AY50" s="117">
        <v>0</v>
      </c>
      <c r="AZ50" s="117">
        <v>0</v>
      </c>
      <c r="BA50" s="117">
        <v>0</v>
      </c>
      <c r="BB50" s="117">
        <v>0</v>
      </c>
      <c r="BC50" s="117">
        <v>0</v>
      </c>
      <c r="BD50" s="117">
        <v>0</v>
      </c>
      <c r="BE50" s="117">
        <v>0</v>
      </c>
      <c r="BF50" s="117">
        <v>0</v>
      </c>
      <c r="BG50" s="117">
        <v>0</v>
      </c>
      <c r="BH50" s="117">
        <v>6</v>
      </c>
    </row>
    <row r="51" spans="1:60" x14ac:dyDescent="0.25">
      <c r="A51" s="117" t="s">
        <v>619</v>
      </c>
      <c r="B51" s="117" t="s">
        <v>544</v>
      </c>
      <c r="C51" s="117" t="s">
        <v>545</v>
      </c>
      <c r="D51" s="117" t="s">
        <v>546</v>
      </c>
      <c r="E51" s="117" t="s">
        <v>562</v>
      </c>
      <c r="F51" s="117" t="s">
        <v>563</v>
      </c>
      <c r="G51" s="117" t="s">
        <v>564</v>
      </c>
      <c r="H51" s="117">
        <v>0</v>
      </c>
      <c r="I51" s="117">
        <v>0</v>
      </c>
      <c r="J51" s="117">
        <v>0</v>
      </c>
      <c r="K51" s="117">
        <v>0</v>
      </c>
      <c r="L51" s="117">
        <v>0</v>
      </c>
      <c r="M51" s="117">
        <v>10</v>
      </c>
      <c r="N51" s="117">
        <v>0</v>
      </c>
      <c r="O51" s="117">
        <v>0</v>
      </c>
      <c r="P51" s="117">
        <v>0</v>
      </c>
      <c r="Q51" s="117">
        <v>0</v>
      </c>
      <c r="R51" s="117">
        <v>0</v>
      </c>
      <c r="S51" s="117">
        <v>0</v>
      </c>
      <c r="T51" s="117">
        <v>0</v>
      </c>
      <c r="U51" s="117">
        <v>0</v>
      </c>
      <c r="V51" s="117">
        <v>0</v>
      </c>
      <c r="W51" s="117">
        <v>0</v>
      </c>
      <c r="X51" s="117">
        <v>0</v>
      </c>
      <c r="Y51" s="117">
        <v>0</v>
      </c>
      <c r="Z51" s="117">
        <v>0</v>
      </c>
      <c r="AA51" s="117">
        <v>0</v>
      </c>
      <c r="AB51" s="117">
        <v>0</v>
      </c>
      <c r="AC51" s="117">
        <v>0</v>
      </c>
      <c r="AD51" s="117">
        <v>0</v>
      </c>
      <c r="AE51" s="117">
        <v>0</v>
      </c>
      <c r="AF51" s="117">
        <v>0</v>
      </c>
      <c r="AG51" s="117">
        <v>0</v>
      </c>
      <c r="AH51" s="117">
        <v>0</v>
      </c>
      <c r="AI51" s="117">
        <v>0</v>
      </c>
      <c r="AJ51" s="117">
        <v>0</v>
      </c>
      <c r="AK51" s="117">
        <v>4</v>
      </c>
      <c r="AL51" s="117">
        <v>0</v>
      </c>
      <c r="AM51" s="117">
        <v>0</v>
      </c>
      <c r="AN51" s="117">
        <v>26</v>
      </c>
      <c r="AO51" s="117">
        <v>0</v>
      </c>
      <c r="AP51" s="117">
        <v>0</v>
      </c>
      <c r="AQ51" s="117">
        <v>0</v>
      </c>
      <c r="AR51" s="117">
        <v>0</v>
      </c>
      <c r="AS51" s="117">
        <v>0</v>
      </c>
      <c r="AT51" s="117">
        <v>0</v>
      </c>
      <c r="AU51" s="117">
        <v>0</v>
      </c>
      <c r="AV51" s="117">
        <v>0</v>
      </c>
      <c r="AW51" s="117">
        <v>18</v>
      </c>
      <c r="AX51" s="117">
        <v>123</v>
      </c>
      <c r="AY51" s="117">
        <v>6</v>
      </c>
      <c r="AZ51" s="117">
        <v>48</v>
      </c>
      <c r="BA51" s="117">
        <v>0</v>
      </c>
      <c r="BB51" s="117">
        <v>0</v>
      </c>
      <c r="BC51" s="117">
        <v>0</v>
      </c>
      <c r="BD51" s="117">
        <v>0</v>
      </c>
      <c r="BE51" s="117">
        <v>0</v>
      </c>
      <c r="BF51" s="117">
        <v>0</v>
      </c>
      <c r="BG51" s="117">
        <v>0</v>
      </c>
      <c r="BH51" s="117">
        <v>13</v>
      </c>
    </row>
    <row r="52" spans="1:60" x14ac:dyDescent="0.25">
      <c r="A52" s="117" t="s">
        <v>620</v>
      </c>
      <c r="B52" s="117" t="s">
        <v>544</v>
      </c>
      <c r="C52" s="117" t="s">
        <v>545</v>
      </c>
      <c r="D52" s="117" t="s">
        <v>546</v>
      </c>
      <c r="E52" s="117" t="s">
        <v>562</v>
      </c>
      <c r="F52" s="117" t="s">
        <v>575</v>
      </c>
      <c r="G52" s="117" t="s">
        <v>576</v>
      </c>
      <c r="H52" s="117">
        <v>0</v>
      </c>
      <c r="I52" s="117">
        <v>0</v>
      </c>
      <c r="J52" s="117">
        <v>0</v>
      </c>
      <c r="K52" s="117">
        <v>0</v>
      </c>
      <c r="L52" s="117">
        <v>37</v>
      </c>
      <c r="M52" s="117">
        <v>3</v>
      </c>
      <c r="N52" s="117">
        <v>0</v>
      </c>
      <c r="O52" s="117">
        <v>0</v>
      </c>
      <c r="P52" s="117">
        <v>0</v>
      </c>
      <c r="Q52" s="117">
        <v>0</v>
      </c>
      <c r="R52" s="117">
        <v>0</v>
      </c>
      <c r="S52" s="117">
        <v>0</v>
      </c>
      <c r="T52" s="117">
        <v>0</v>
      </c>
      <c r="U52" s="117">
        <v>0</v>
      </c>
      <c r="V52" s="117">
        <v>0</v>
      </c>
      <c r="W52" s="117">
        <v>0</v>
      </c>
      <c r="X52" s="117">
        <v>0</v>
      </c>
      <c r="Y52" s="117">
        <v>0</v>
      </c>
      <c r="Z52" s="117">
        <v>3</v>
      </c>
      <c r="AA52" s="117">
        <v>0</v>
      </c>
      <c r="AB52" s="117">
        <v>0</v>
      </c>
      <c r="AC52" s="117">
        <v>0</v>
      </c>
      <c r="AD52" s="117">
        <v>0</v>
      </c>
      <c r="AE52" s="117">
        <v>0</v>
      </c>
      <c r="AF52" s="117">
        <v>0</v>
      </c>
      <c r="AG52" s="117">
        <v>0</v>
      </c>
      <c r="AH52" s="117">
        <v>0</v>
      </c>
      <c r="AI52" s="117">
        <v>0</v>
      </c>
      <c r="AJ52" s="117">
        <v>0</v>
      </c>
      <c r="AK52" s="117">
        <v>28</v>
      </c>
      <c r="AL52" s="117">
        <v>0</v>
      </c>
      <c r="AM52" s="117">
        <v>0</v>
      </c>
      <c r="AN52" s="117">
        <v>0</v>
      </c>
      <c r="AO52" s="117">
        <v>0</v>
      </c>
      <c r="AP52" s="117">
        <v>0</v>
      </c>
      <c r="AQ52" s="117">
        <v>0</v>
      </c>
      <c r="AR52" s="117">
        <v>0</v>
      </c>
      <c r="AS52" s="117">
        <v>0</v>
      </c>
      <c r="AT52" s="117">
        <v>0</v>
      </c>
      <c r="AU52" s="117">
        <v>0</v>
      </c>
      <c r="AV52" s="117">
        <v>0</v>
      </c>
      <c r="AW52" s="117">
        <v>0</v>
      </c>
      <c r="AX52" s="117">
        <v>4</v>
      </c>
      <c r="AY52" s="117">
        <v>1</v>
      </c>
      <c r="AZ52" s="117">
        <v>0</v>
      </c>
      <c r="BA52" s="117">
        <v>0</v>
      </c>
      <c r="BB52" s="117">
        <v>0</v>
      </c>
      <c r="BC52" s="117">
        <v>0</v>
      </c>
      <c r="BD52" s="117">
        <v>0</v>
      </c>
      <c r="BE52" s="117">
        <v>0</v>
      </c>
      <c r="BF52" s="117">
        <v>0</v>
      </c>
      <c r="BG52" s="117">
        <v>0</v>
      </c>
      <c r="BH52" s="117">
        <v>164</v>
      </c>
    </row>
    <row r="53" spans="1:60" x14ac:dyDescent="0.25">
      <c r="A53" s="117" t="s">
        <v>621</v>
      </c>
      <c r="B53" s="117" t="s">
        <v>544</v>
      </c>
      <c r="C53" s="117" t="s">
        <v>545</v>
      </c>
      <c r="D53" s="117" t="s">
        <v>556</v>
      </c>
      <c r="E53" s="117" t="s">
        <v>557</v>
      </c>
      <c r="F53" s="117" t="s">
        <v>558</v>
      </c>
      <c r="G53" s="117" t="s">
        <v>559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7">
        <v>0</v>
      </c>
      <c r="R53" s="117">
        <v>0</v>
      </c>
      <c r="S53" s="117">
        <v>0</v>
      </c>
      <c r="T53" s="117">
        <v>0</v>
      </c>
      <c r="U53" s="117">
        <v>0</v>
      </c>
      <c r="V53" s="117">
        <v>0</v>
      </c>
      <c r="W53" s="117">
        <v>0</v>
      </c>
      <c r="X53" s="117">
        <v>0</v>
      </c>
      <c r="Y53" s="117">
        <v>0</v>
      </c>
      <c r="Z53" s="117">
        <v>0</v>
      </c>
      <c r="AA53" s="117">
        <v>0</v>
      </c>
      <c r="AB53" s="117">
        <v>0</v>
      </c>
      <c r="AC53" s="117">
        <v>0</v>
      </c>
      <c r="AD53" s="117">
        <v>0</v>
      </c>
      <c r="AE53" s="117">
        <v>0</v>
      </c>
      <c r="AF53" s="117">
        <v>0</v>
      </c>
      <c r="AG53" s="117">
        <v>0</v>
      </c>
      <c r="AH53" s="117">
        <v>0</v>
      </c>
      <c r="AI53" s="117">
        <v>0</v>
      </c>
      <c r="AJ53" s="117">
        <v>0</v>
      </c>
      <c r="AK53" s="117">
        <v>5</v>
      </c>
      <c r="AL53" s="117">
        <v>0</v>
      </c>
      <c r="AM53" s="117">
        <v>0</v>
      </c>
      <c r="AN53" s="117">
        <v>0</v>
      </c>
      <c r="AO53" s="117">
        <v>0</v>
      </c>
      <c r="AP53" s="117">
        <v>0</v>
      </c>
      <c r="AQ53" s="117">
        <v>0</v>
      </c>
      <c r="AR53" s="117">
        <v>0</v>
      </c>
      <c r="AS53" s="117">
        <v>0</v>
      </c>
      <c r="AT53" s="117">
        <v>0</v>
      </c>
      <c r="AU53" s="117">
        <v>0</v>
      </c>
      <c r="AV53" s="117">
        <v>0</v>
      </c>
      <c r="AW53" s="117">
        <v>0</v>
      </c>
      <c r="AX53" s="117">
        <v>1</v>
      </c>
      <c r="AY53" s="117">
        <v>82</v>
      </c>
      <c r="AZ53" s="117">
        <v>28</v>
      </c>
      <c r="BA53" s="117">
        <v>0</v>
      </c>
      <c r="BB53" s="117">
        <v>0</v>
      </c>
      <c r="BC53" s="117">
        <v>0</v>
      </c>
      <c r="BD53" s="117">
        <v>0</v>
      </c>
      <c r="BE53" s="117">
        <v>0</v>
      </c>
      <c r="BF53" s="117">
        <v>0</v>
      </c>
      <c r="BG53" s="117">
        <v>1</v>
      </c>
      <c r="BH53" s="117">
        <v>0</v>
      </c>
    </row>
    <row r="54" spans="1:60" x14ac:dyDescent="0.25">
      <c r="A54" s="117" t="s">
        <v>622</v>
      </c>
      <c r="B54" s="117" t="s">
        <v>544</v>
      </c>
      <c r="C54" s="117" t="s">
        <v>545</v>
      </c>
      <c r="D54" s="117" t="s">
        <v>546</v>
      </c>
      <c r="E54" s="117" t="s">
        <v>562</v>
      </c>
      <c r="F54" s="117" t="s">
        <v>575</v>
      </c>
      <c r="G54" s="117" t="s">
        <v>576</v>
      </c>
      <c r="H54" s="117">
        <v>0</v>
      </c>
      <c r="I54" s="117">
        <v>0</v>
      </c>
      <c r="J54" s="117">
        <v>0</v>
      </c>
      <c r="K54" s="117">
        <v>0</v>
      </c>
      <c r="L54" s="117">
        <v>3</v>
      </c>
      <c r="M54" s="117">
        <v>12</v>
      </c>
      <c r="N54" s="117">
        <v>0</v>
      </c>
      <c r="O54" s="117">
        <v>0</v>
      </c>
      <c r="P54" s="117">
        <v>0</v>
      </c>
      <c r="Q54" s="117">
        <v>0</v>
      </c>
      <c r="R54" s="117">
        <v>0</v>
      </c>
      <c r="S54" s="117">
        <v>0</v>
      </c>
      <c r="T54" s="117">
        <v>0</v>
      </c>
      <c r="U54" s="117">
        <v>0</v>
      </c>
      <c r="V54" s="117">
        <v>0</v>
      </c>
      <c r="W54" s="117">
        <v>0</v>
      </c>
      <c r="X54" s="117">
        <v>0</v>
      </c>
      <c r="Y54" s="117">
        <v>0</v>
      </c>
      <c r="Z54" s="117">
        <v>1</v>
      </c>
      <c r="AA54" s="117">
        <v>0</v>
      </c>
      <c r="AB54" s="117">
        <v>0</v>
      </c>
      <c r="AC54" s="117">
        <v>0</v>
      </c>
      <c r="AD54" s="117">
        <v>0</v>
      </c>
      <c r="AE54" s="117">
        <v>0</v>
      </c>
      <c r="AF54" s="117">
        <v>0</v>
      </c>
      <c r="AG54" s="117">
        <v>0</v>
      </c>
      <c r="AH54" s="117">
        <v>0</v>
      </c>
      <c r="AI54" s="117">
        <v>0</v>
      </c>
      <c r="AJ54" s="117">
        <v>0</v>
      </c>
      <c r="AK54" s="117">
        <v>94</v>
      </c>
      <c r="AL54" s="117">
        <v>11</v>
      </c>
      <c r="AM54" s="117">
        <v>18</v>
      </c>
      <c r="AN54" s="117">
        <v>0</v>
      </c>
      <c r="AO54" s="117">
        <v>0</v>
      </c>
      <c r="AP54" s="117">
        <v>0</v>
      </c>
      <c r="AQ54" s="117">
        <v>0</v>
      </c>
      <c r="AR54" s="117">
        <v>0</v>
      </c>
      <c r="AS54" s="117">
        <v>0</v>
      </c>
      <c r="AT54" s="117">
        <v>0</v>
      </c>
      <c r="AU54" s="117">
        <v>0</v>
      </c>
      <c r="AV54" s="117">
        <v>0</v>
      </c>
      <c r="AW54" s="117">
        <v>0</v>
      </c>
      <c r="AX54" s="117">
        <v>0</v>
      </c>
      <c r="AY54" s="117">
        <v>0</v>
      </c>
      <c r="AZ54" s="117">
        <v>0</v>
      </c>
      <c r="BA54" s="117">
        <v>0</v>
      </c>
      <c r="BB54" s="117">
        <v>0</v>
      </c>
      <c r="BC54" s="117">
        <v>0</v>
      </c>
      <c r="BD54" s="117">
        <v>0</v>
      </c>
      <c r="BE54" s="117">
        <v>0</v>
      </c>
      <c r="BF54" s="117">
        <v>0</v>
      </c>
      <c r="BG54" s="117">
        <v>0</v>
      </c>
      <c r="BH54" s="117">
        <v>95</v>
      </c>
    </row>
    <row r="55" spans="1:60" x14ac:dyDescent="0.25">
      <c r="A55" s="117" t="s">
        <v>623</v>
      </c>
      <c r="B55" s="117" t="s">
        <v>544</v>
      </c>
      <c r="C55" s="117" t="s">
        <v>545</v>
      </c>
      <c r="D55" s="117" t="s">
        <v>546</v>
      </c>
      <c r="E55" s="117" t="s">
        <v>562</v>
      </c>
      <c r="F55" s="117" t="s">
        <v>563</v>
      </c>
      <c r="G55" s="117" t="s">
        <v>564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7">
        <v>0</v>
      </c>
      <c r="R55" s="117">
        <v>0</v>
      </c>
      <c r="S55" s="117">
        <v>0</v>
      </c>
      <c r="T55" s="117">
        <v>0</v>
      </c>
      <c r="U55" s="117">
        <v>0</v>
      </c>
      <c r="V55" s="117">
        <v>0</v>
      </c>
      <c r="W55" s="117">
        <v>0</v>
      </c>
      <c r="X55" s="117">
        <v>0</v>
      </c>
      <c r="Y55" s="117">
        <v>0</v>
      </c>
      <c r="Z55" s="117">
        <v>0</v>
      </c>
      <c r="AA55" s="117">
        <v>0</v>
      </c>
      <c r="AB55" s="117">
        <v>0</v>
      </c>
      <c r="AC55" s="117">
        <v>0</v>
      </c>
      <c r="AD55" s="117">
        <v>0</v>
      </c>
      <c r="AE55" s="117">
        <v>0</v>
      </c>
      <c r="AF55" s="117">
        <v>0</v>
      </c>
      <c r="AG55" s="117">
        <v>0</v>
      </c>
      <c r="AH55" s="117">
        <v>0</v>
      </c>
      <c r="AI55" s="117">
        <v>0</v>
      </c>
      <c r="AJ55" s="117">
        <v>0</v>
      </c>
      <c r="AK55" s="117">
        <v>34</v>
      </c>
      <c r="AL55" s="117">
        <v>18</v>
      </c>
      <c r="AM55" s="117">
        <v>9</v>
      </c>
      <c r="AN55" s="117">
        <v>1</v>
      </c>
      <c r="AO55" s="117">
        <v>0</v>
      </c>
      <c r="AP55" s="117">
        <v>0</v>
      </c>
      <c r="AQ55" s="117">
        <v>0</v>
      </c>
      <c r="AR55" s="117">
        <v>0</v>
      </c>
      <c r="AS55" s="117">
        <v>0</v>
      </c>
      <c r="AT55" s="117">
        <v>0</v>
      </c>
      <c r="AU55" s="117">
        <v>0</v>
      </c>
      <c r="AV55" s="117">
        <v>0</v>
      </c>
      <c r="AW55" s="117">
        <v>0</v>
      </c>
      <c r="AX55" s="117">
        <v>1</v>
      </c>
      <c r="AY55" s="117">
        <v>0</v>
      </c>
      <c r="AZ55" s="117">
        <v>2</v>
      </c>
      <c r="BA55" s="117">
        <v>0</v>
      </c>
      <c r="BB55" s="117">
        <v>0</v>
      </c>
      <c r="BC55" s="117">
        <v>0</v>
      </c>
      <c r="BD55" s="117">
        <v>0</v>
      </c>
      <c r="BE55" s="117">
        <v>0</v>
      </c>
      <c r="BF55" s="117">
        <v>0</v>
      </c>
      <c r="BG55" s="117">
        <v>0</v>
      </c>
      <c r="BH55" s="117">
        <v>303</v>
      </c>
    </row>
    <row r="56" spans="1:60" x14ac:dyDescent="0.25">
      <c r="A56" s="117" t="s">
        <v>624</v>
      </c>
      <c r="B56" s="117" t="s">
        <v>544</v>
      </c>
      <c r="C56" s="117" t="s">
        <v>545</v>
      </c>
      <c r="D56" s="117" t="s">
        <v>546</v>
      </c>
      <c r="E56" s="117" t="s">
        <v>562</v>
      </c>
      <c r="F56" s="117" t="s">
        <v>575</v>
      </c>
      <c r="G56" s="117" t="s">
        <v>576</v>
      </c>
      <c r="H56" s="117">
        <v>0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7">
        <v>0</v>
      </c>
      <c r="R56" s="117">
        <v>0</v>
      </c>
      <c r="S56" s="117">
        <v>0</v>
      </c>
      <c r="T56" s="117">
        <v>0</v>
      </c>
      <c r="U56" s="117">
        <v>0</v>
      </c>
      <c r="V56" s="117">
        <v>0</v>
      </c>
      <c r="W56" s="117">
        <v>0</v>
      </c>
      <c r="X56" s="117">
        <v>1</v>
      </c>
      <c r="Y56" s="117">
        <v>0</v>
      </c>
      <c r="Z56" s="117">
        <v>0</v>
      </c>
      <c r="AA56" s="117">
        <v>0</v>
      </c>
      <c r="AB56" s="117">
        <v>0</v>
      </c>
      <c r="AC56" s="117">
        <v>0</v>
      </c>
      <c r="AD56" s="117">
        <v>0</v>
      </c>
      <c r="AE56" s="117">
        <v>0</v>
      </c>
      <c r="AF56" s="117">
        <v>0</v>
      </c>
      <c r="AG56" s="117">
        <v>0</v>
      </c>
      <c r="AH56" s="117">
        <v>0</v>
      </c>
      <c r="AI56" s="117">
        <v>0</v>
      </c>
      <c r="AJ56" s="117">
        <v>0</v>
      </c>
      <c r="AK56" s="117">
        <v>0</v>
      </c>
      <c r="AL56" s="117">
        <v>0</v>
      </c>
      <c r="AM56" s="117">
        <v>0</v>
      </c>
      <c r="AN56" s="117">
        <v>0</v>
      </c>
      <c r="AO56" s="117">
        <v>0</v>
      </c>
      <c r="AP56" s="117">
        <v>0</v>
      </c>
      <c r="AQ56" s="117">
        <v>0</v>
      </c>
      <c r="AR56" s="117">
        <v>0</v>
      </c>
      <c r="AS56" s="117">
        <v>0</v>
      </c>
      <c r="AT56" s="117">
        <v>0</v>
      </c>
      <c r="AU56" s="117">
        <v>0</v>
      </c>
      <c r="AV56" s="117">
        <v>12661</v>
      </c>
      <c r="AW56" s="117">
        <v>38</v>
      </c>
      <c r="AX56" s="117">
        <v>0</v>
      </c>
      <c r="AY56" s="117">
        <v>5</v>
      </c>
      <c r="AZ56" s="117">
        <v>4</v>
      </c>
      <c r="BA56" s="117">
        <v>0</v>
      </c>
      <c r="BB56" s="117">
        <v>0</v>
      </c>
      <c r="BC56" s="117">
        <v>0</v>
      </c>
      <c r="BD56" s="117">
        <v>0</v>
      </c>
      <c r="BE56" s="117">
        <v>0</v>
      </c>
      <c r="BF56" s="117">
        <v>0</v>
      </c>
      <c r="BG56" s="117">
        <v>22432</v>
      </c>
      <c r="BH56" s="117">
        <v>1</v>
      </c>
    </row>
    <row r="57" spans="1:60" x14ac:dyDescent="0.25">
      <c r="A57" s="117" t="s">
        <v>625</v>
      </c>
      <c r="B57" s="117" t="s">
        <v>544</v>
      </c>
      <c r="C57" s="117" t="s">
        <v>545</v>
      </c>
      <c r="D57" s="117" t="s">
        <v>546</v>
      </c>
      <c r="E57" s="117" t="s">
        <v>562</v>
      </c>
      <c r="F57" s="117" t="s">
        <v>575</v>
      </c>
      <c r="G57" s="117" t="s">
        <v>576</v>
      </c>
      <c r="H57" s="117">
        <v>0</v>
      </c>
      <c r="I57" s="117">
        <v>0</v>
      </c>
      <c r="J57" s="117">
        <v>0</v>
      </c>
      <c r="K57" s="117">
        <v>0</v>
      </c>
      <c r="L57" s="117">
        <v>34</v>
      </c>
      <c r="M57" s="117">
        <v>60</v>
      </c>
      <c r="N57" s="117">
        <v>0</v>
      </c>
      <c r="O57" s="117">
        <v>0</v>
      </c>
      <c r="P57" s="117">
        <v>0</v>
      </c>
      <c r="Q57" s="117">
        <v>0</v>
      </c>
      <c r="R57" s="117">
        <v>0</v>
      </c>
      <c r="S57" s="117">
        <v>0</v>
      </c>
      <c r="T57" s="117">
        <v>0</v>
      </c>
      <c r="U57" s="117">
        <v>0</v>
      </c>
      <c r="V57" s="117">
        <v>0</v>
      </c>
      <c r="W57" s="117">
        <v>0</v>
      </c>
      <c r="X57" s="117">
        <v>307</v>
      </c>
      <c r="Y57" s="117">
        <v>363</v>
      </c>
      <c r="Z57" s="117">
        <v>269</v>
      </c>
      <c r="AA57" s="117">
        <v>28</v>
      </c>
      <c r="AB57" s="117">
        <v>6</v>
      </c>
      <c r="AC57" s="117">
        <v>1</v>
      </c>
      <c r="AD57" s="117">
        <v>0</v>
      </c>
      <c r="AE57" s="117">
        <v>0</v>
      </c>
      <c r="AF57" s="117">
        <v>0</v>
      </c>
      <c r="AG57" s="117">
        <v>0</v>
      </c>
      <c r="AH57" s="117">
        <v>0</v>
      </c>
      <c r="AI57" s="117">
        <v>0</v>
      </c>
      <c r="AJ57" s="117">
        <v>0</v>
      </c>
      <c r="AK57" s="117">
        <v>82</v>
      </c>
      <c r="AL57" s="117">
        <v>0</v>
      </c>
      <c r="AM57" s="117">
        <v>0</v>
      </c>
      <c r="AN57" s="117">
        <v>0</v>
      </c>
      <c r="AO57" s="117">
        <v>28</v>
      </c>
      <c r="AP57" s="117">
        <v>0</v>
      </c>
      <c r="AQ57" s="117">
        <v>0</v>
      </c>
      <c r="AR57" s="117">
        <v>1</v>
      </c>
      <c r="AS57" s="117">
        <v>0</v>
      </c>
      <c r="AT57" s="117">
        <v>0</v>
      </c>
      <c r="AU57" s="117">
        <v>0</v>
      </c>
      <c r="AV57" s="117">
        <v>0</v>
      </c>
      <c r="AW57" s="117">
        <v>4295</v>
      </c>
      <c r="AX57" s="117">
        <v>6357</v>
      </c>
      <c r="AY57" s="117">
        <v>6544</v>
      </c>
      <c r="AZ57" s="117">
        <v>12322</v>
      </c>
      <c r="BA57" s="117">
        <v>0</v>
      </c>
      <c r="BB57" s="117">
        <v>0</v>
      </c>
      <c r="BC57" s="117">
        <v>0</v>
      </c>
      <c r="BD57" s="117">
        <v>0</v>
      </c>
      <c r="BE57" s="117">
        <v>0</v>
      </c>
      <c r="BF57" s="117">
        <v>0</v>
      </c>
      <c r="BG57" s="117">
        <v>10</v>
      </c>
      <c r="BH57" s="117">
        <v>4225</v>
      </c>
    </row>
    <row r="58" spans="1:60" x14ac:dyDescent="0.25">
      <c r="A58" s="117" t="s">
        <v>626</v>
      </c>
      <c r="B58" s="117" t="s">
        <v>544</v>
      </c>
      <c r="C58" s="117" t="s">
        <v>545</v>
      </c>
      <c r="D58" s="117" t="s">
        <v>546</v>
      </c>
      <c r="E58" s="117" t="s">
        <v>562</v>
      </c>
      <c r="F58" s="117" t="s">
        <v>575</v>
      </c>
      <c r="G58" s="117" t="s">
        <v>576</v>
      </c>
      <c r="H58" s="117">
        <v>0</v>
      </c>
      <c r="I58" s="117">
        <v>0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7">
        <v>0</v>
      </c>
      <c r="R58" s="117">
        <v>0</v>
      </c>
      <c r="S58" s="117">
        <v>0</v>
      </c>
      <c r="T58" s="117">
        <v>0</v>
      </c>
      <c r="U58" s="117">
        <v>0</v>
      </c>
      <c r="V58" s="117">
        <v>0</v>
      </c>
      <c r="W58" s="117">
        <v>0</v>
      </c>
      <c r="X58" s="117">
        <v>0</v>
      </c>
      <c r="Y58" s="117">
        <v>0</v>
      </c>
      <c r="Z58" s="117">
        <v>0</v>
      </c>
      <c r="AA58" s="117">
        <v>0</v>
      </c>
      <c r="AB58" s="117">
        <v>0</v>
      </c>
      <c r="AC58" s="117">
        <v>0</v>
      </c>
      <c r="AD58" s="117">
        <v>0</v>
      </c>
      <c r="AE58" s="117">
        <v>0</v>
      </c>
      <c r="AF58" s="117">
        <v>0</v>
      </c>
      <c r="AG58" s="117">
        <v>0</v>
      </c>
      <c r="AH58" s="117">
        <v>0</v>
      </c>
      <c r="AI58" s="117">
        <v>0</v>
      </c>
      <c r="AJ58" s="117">
        <v>0</v>
      </c>
      <c r="AK58" s="117">
        <v>0</v>
      </c>
      <c r="AL58" s="117">
        <v>0</v>
      </c>
      <c r="AM58" s="117">
        <v>0</v>
      </c>
      <c r="AN58" s="117">
        <v>0</v>
      </c>
      <c r="AO58" s="117">
        <v>0</v>
      </c>
      <c r="AP58" s="117">
        <v>0</v>
      </c>
      <c r="AQ58" s="117">
        <v>0</v>
      </c>
      <c r="AR58" s="117">
        <v>0</v>
      </c>
      <c r="AS58" s="117">
        <v>0</v>
      </c>
      <c r="AT58" s="117">
        <v>0</v>
      </c>
      <c r="AU58" s="117">
        <v>0</v>
      </c>
      <c r="AV58" s="117">
        <v>6619</v>
      </c>
      <c r="AW58" s="117">
        <v>16</v>
      </c>
      <c r="AX58" s="117">
        <v>0</v>
      </c>
      <c r="AY58" s="117">
        <v>3</v>
      </c>
      <c r="AZ58" s="117">
        <v>2</v>
      </c>
      <c r="BA58" s="117">
        <v>0</v>
      </c>
      <c r="BB58" s="117">
        <v>0</v>
      </c>
      <c r="BC58" s="117">
        <v>0</v>
      </c>
      <c r="BD58" s="117">
        <v>0</v>
      </c>
      <c r="BE58" s="117">
        <v>0</v>
      </c>
      <c r="BF58" s="117">
        <v>0</v>
      </c>
      <c r="BG58" s="117">
        <v>11837</v>
      </c>
      <c r="BH58" s="117">
        <v>0</v>
      </c>
    </row>
    <row r="59" spans="1:60" x14ac:dyDescent="0.25">
      <c r="A59" s="117" t="s">
        <v>627</v>
      </c>
      <c r="B59" s="117" t="s">
        <v>544</v>
      </c>
      <c r="C59" s="117" t="s">
        <v>545</v>
      </c>
      <c r="D59" s="117" t="s">
        <v>546</v>
      </c>
      <c r="E59" s="117" t="s">
        <v>562</v>
      </c>
      <c r="F59" s="117" t="s">
        <v>563</v>
      </c>
      <c r="G59" s="117" t="s">
        <v>564</v>
      </c>
      <c r="H59" s="117">
        <v>0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1</v>
      </c>
      <c r="O59" s="117">
        <v>0</v>
      </c>
      <c r="P59" s="117">
        <v>0</v>
      </c>
      <c r="Q59" s="117">
        <v>0</v>
      </c>
      <c r="R59" s="117">
        <v>0</v>
      </c>
      <c r="S59" s="117">
        <v>0</v>
      </c>
      <c r="T59" s="117">
        <v>0</v>
      </c>
      <c r="U59" s="117">
        <v>0</v>
      </c>
      <c r="V59" s="117">
        <v>0</v>
      </c>
      <c r="W59" s="117">
        <v>0</v>
      </c>
      <c r="X59" s="117">
        <v>58</v>
      </c>
      <c r="Y59" s="117">
        <v>0</v>
      </c>
      <c r="Z59" s="117">
        <v>2</v>
      </c>
      <c r="AA59" s="117">
        <v>0</v>
      </c>
      <c r="AB59" s="117">
        <v>0</v>
      </c>
      <c r="AC59" s="117">
        <v>0</v>
      </c>
      <c r="AD59" s="117">
        <v>0</v>
      </c>
      <c r="AE59" s="117">
        <v>0</v>
      </c>
      <c r="AF59" s="117">
        <v>0</v>
      </c>
      <c r="AG59" s="117">
        <v>0</v>
      </c>
      <c r="AH59" s="117">
        <v>0</v>
      </c>
      <c r="AI59" s="117">
        <v>0</v>
      </c>
      <c r="AJ59" s="117">
        <v>0</v>
      </c>
      <c r="AK59" s="117">
        <v>2829</v>
      </c>
      <c r="AL59" s="117">
        <v>1705</v>
      </c>
      <c r="AM59" s="117">
        <v>1870</v>
      </c>
      <c r="AN59" s="117">
        <v>252</v>
      </c>
      <c r="AO59" s="117">
        <v>50</v>
      </c>
      <c r="AP59" s="117">
        <v>1</v>
      </c>
      <c r="AQ59" s="117">
        <v>0</v>
      </c>
      <c r="AR59" s="117">
        <v>4</v>
      </c>
      <c r="AS59" s="117">
        <v>0</v>
      </c>
      <c r="AT59" s="117">
        <v>0</v>
      </c>
      <c r="AU59" s="117">
        <v>0</v>
      </c>
      <c r="AV59" s="117">
        <v>0</v>
      </c>
      <c r="AW59" s="117">
        <v>1009</v>
      </c>
      <c r="AX59" s="117">
        <v>5033</v>
      </c>
      <c r="AY59" s="117">
        <v>164</v>
      </c>
      <c r="AZ59" s="117">
        <v>1712</v>
      </c>
      <c r="BA59" s="117">
        <v>0</v>
      </c>
      <c r="BB59" s="117">
        <v>0</v>
      </c>
      <c r="BC59" s="117">
        <v>0</v>
      </c>
      <c r="BD59" s="117">
        <v>4</v>
      </c>
      <c r="BE59" s="117">
        <v>0</v>
      </c>
      <c r="BF59" s="117">
        <v>0</v>
      </c>
      <c r="BG59" s="117">
        <v>0</v>
      </c>
      <c r="BH59" s="117">
        <v>238</v>
      </c>
    </row>
    <row r="60" spans="1:60" x14ac:dyDescent="0.25">
      <c r="A60" s="117" t="s">
        <v>628</v>
      </c>
      <c r="B60" s="117" t="s">
        <v>544</v>
      </c>
      <c r="C60" s="117" t="s">
        <v>545</v>
      </c>
      <c r="D60" s="117" t="s">
        <v>546</v>
      </c>
      <c r="E60" s="117" t="s">
        <v>562</v>
      </c>
      <c r="F60" s="117" t="s">
        <v>563</v>
      </c>
      <c r="G60" s="117" t="s">
        <v>564</v>
      </c>
      <c r="H60" s="117">
        <v>0</v>
      </c>
      <c r="I60" s="117">
        <v>0</v>
      </c>
      <c r="J60" s="117">
        <v>0</v>
      </c>
      <c r="K60" s="117">
        <v>0</v>
      </c>
      <c r="L60" s="117">
        <v>17</v>
      </c>
      <c r="M60" s="117">
        <v>0</v>
      </c>
      <c r="N60" s="117">
        <v>0</v>
      </c>
      <c r="O60" s="117">
        <v>0</v>
      </c>
      <c r="P60" s="117">
        <v>0</v>
      </c>
      <c r="Q60" s="117">
        <v>0</v>
      </c>
      <c r="R60" s="117">
        <v>0</v>
      </c>
      <c r="S60" s="117">
        <v>0</v>
      </c>
      <c r="T60" s="117">
        <v>0</v>
      </c>
      <c r="U60" s="117">
        <v>0</v>
      </c>
      <c r="V60" s="117">
        <v>0</v>
      </c>
      <c r="W60" s="117">
        <v>0</v>
      </c>
      <c r="X60" s="117">
        <v>0</v>
      </c>
      <c r="Y60" s="117">
        <v>0</v>
      </c>
      <c r="Z60" s="117">
        <v>3</v>
      </c>
      <c r="AA60" s="117">
        <v>0</v>
      </c>
      <c r="AB60" s="117">
        <v>0</v>
      </c>
      <c r="AC60" s="117">
        <v>0</v>
      </c>
      <c r="AD60" s="117">
        <v>0</v>
      </c>
      <c r="AE60" s="117">
        <v>0</v>
      </c>
      <c r="AF60" s="117">
        <v>0</v>
      </c>
      <c r="AG60" s="117">
        <v>0</v>
      </c>
      <c r="AH60" s="117">
        <v>0</v>
      </c>
      <c r="AI60" s="117">
        <v>0</v>
      </c>
      <c r="AJ60" s="117">
        <v>0</v>
      </c>
      <c r="AK60" s="117">
        <v>79</v>
      </c>
      <c r="AL60" s="117">
        <v>1</v>
      </c>
      <c r="AM60" s="117">
        <v>0</v>
      </c>
      <c r="AN60" s="117">
        <v>981</v>
      </c>
      <c r="AO60" s="117">
        <v>11</v>
      </c>
      <c r="AP60" s="117">
        <v>0</v>
      </c>
      <c r="AQ60" s="117">
        <v>0</v>
      </c>
      <c r="AR60" s="117">
        <v>0</v>
      </c>
      <c r="AS60" s="117">
        <v>0</v>
      </c>
      <c r="AT60" s="117">
        <v>0</v>
      </c>
      <c r="AU60" s="117">
        <v>0</v>
      </c>
      <c r="AV60" s="117">
        <v>0</v>
      </c>
      <c r="AW60" s="117">
        <v>552</v>
      </c>
      <c r="AX60" s="117">
        <v>7096</v>
      </c>
      <c r="AY60" s="117">
        <v>94</v>
      </c>
      <c r="AZ60" s="117">
        <v>279</v>
      </c>
      <c r="BA60" s="117">
        <v>0</v>
      </c>
      <c r="BB60" s="117">
        <v>0</v>
      </c>
      <c r="BC60" s="117">
        <v>0</v>
      </c>
      <c r="BD60" s="117">
        <v>0</v>
      </c>
      <c r="BE60" s="117">
        <v>0</v>
      </c>
      <c r="BF60" s="117">
        <v>0</v>
      </c>
      <c r="BG60" s="117">
        <v>0</v>
      </c>
      <c r="BH60" s="117">
        <v>287</v>
      </c>
    </row>
    <row r="61" spans="1:60" x14ac:dyDescent="0.25">
      <c r="A61" s="117" t="s">
        <v>629</v>
      </c>
      <c r="B61" s="117" t="s">
        <v>544</v>
      </c>
      <c r="C61" s="117" t="s">
        <v>545</v>
      </c>
      <c r="D61" s="117" t="s">
        <v>556</v>
      </c>
      <c r="E61" s="117" t="s">
        <v>557</v>
      </c>
      <c r="F61" s="117" t="s">
        <v>558</v>
      </c>
      <c r="G61" s="117" t="s">
        <v>559</v>
      </c>
      <c r="H61" s="117">
        <v>0</v>
      </c>
      <c r="I61" s="117">
        <v>0</v>
      </c>
      <c r="J61" s="117">
        <v>0</v>
      </c>
      <c r="K61" s="117">
        <v>0</v>
      </c>
      <c r="L61" s="117">
        <v>330</v>
      </c>
      <c r="M61" s="117">
        <v>167</v>
      </c>
      <c r="N61" s="117">
        <v>0</v>
      </c>
      <c r="O61" s="117">
        <v>0</v>
      </c>
      <c r="P61" s="117">
        <v>0</v>
      </c>
      <c r="Q61" s="117">
        <v>0</v>
      </c>
      <c r="R61" s="117">
        <v>0</v>
      </c>
      <c r="S61" s="117">
        <v>0</v>
      </c>
      <c r="T61" s="117">
        <v>0</v>
      </c>
      <c r="U61" s="117">
        <v>0</v>
      </c>
      <c r="V61" s="117">
        <v>0</v>
      </c>
      <c r="W61" s="117">
        <v>0</v>
      </c>
      <c r="X61" s="117">
        <v>374</v>
      </c>
      <c r="Y61" s="117">
        <v>32</v>
      </c>
      <c r="Z61" s="117">
        <v>44</v>
      </c>
      <c r="AA61" s="117">
        <v>3</v>
      </c>
      <c r="AB61" s="117">
        <v>1</v>
      </c>
      <c r="AC61" s="117">
        <v>0</v>
      </c>
      <c r="AD61" s="117">
        <v>0</v>
      </c>
      <c r="AE61" s="117">
        <v>0</v>
      </c>
      <c r="AF61" s="117">
        <v>0</v>
      </c>
      <c r="AG61" s="117">
        <v>0</v>
      </c>
      <c r="AH61" s="117">
        <v>0</v>
      </c>
      <c r="AI61" s="117">
        <v>0</v>
      </c>
      <c r="AJ61" s="117">
        <v>0</v>
      </c>
      <c r="AK61" s="117">
        <v>39</v>
      </c>
      <c r="AL61" s="117">
        <v>1</v>
      </c>
      <c r="AM61" s="117">
        <v>0</v>
      </c>
      <c r="AN61" s="117">
        <v>0</v>
      </c>
      <c r="AO61" s="117">
        <v>0</v>
      </c>
      <c r="AP61" s="117">
        <v>0</v>
      </c>
      <c r="AQ61" s="117">
        <v>0</v>
      </c>
      <c r="AR61" s="117">
        <v>0</v>
      </c>
      <c r="AS61" s="117">
        <v>0</v>
      </c>
      <c r="AT61" s="117">
        <v>0</v>
      </c>
      <c r="AU61" s="117">
        <v>0</v>
      </c>
      <c r="AV61" s="117">
        <v>1103</v>
      </c>
      <c r="AW61" s="117">
        <v>672</v>
      </c>
      <c r="AX61" s="117">
        <v>839</v>
      </c>
      <c r="AY61" s="117">
        <v>2154</v>
      </c>
      <c r="AZ61" s="117">
        <v>1676</v>
      </c>
      <c r="BA61" s="117">
        <v>7</v>
      </c>
      <c r="BB61" s="117">
        <v>0</v>
      </c>
      <c r="BC61" s="117">
        <v>2</v>
      </c>
      <c r="BD61" s="117">
        <v>0</v>
      </c>
      <c r="BE61" s="117">
        <v>0</v>
      </c>
      <c r="BF61" s="117">
        <v>0</v>
      </c>
      <c r="BG61" s="117">
        <v>4078</v>
      </c>
      <c r="BH61" s="117">
        <v>214</v>
      </c>
    </row>
    <row r="62" spans="1:60" x14ac:dyDescent="0.25">
      <c r="A62" s="117" t="s">
        <v>630</v>
      </c>
      <c r="B62" s="117" t="s">
        <v>544</v>
      </c>
      <c r="C62" s="117" t="s">
        <v>545</v>
      </c>
      <c r="D62" s="117" t="s">
        <v>546</v>
      </c>
      <c r="E62" s="117" t="s">
        <v>562</v>
      </c>
      <c r="F62" s="117" t="s">
        <v>575</v>
      </c>
      <c r="G62" s="117" t="s">
        <v>576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0</v>
      </c>
      <c r="Q62" s="117">
        <v>0</v>
      </c>
      <c r="R62" s="117">
        <v>0</v>
      </c>
      <c r="S62" s="117">
        <v>0</v>
      </c>
      <c r="T62" s="117">
        <v>0</v>
      </c>
      <c r="U62" s="117">
        <v>0</v>
      </c>
      <c r="V62" s="117">
        <v>0</v>
      </c>
      <c r="W62" s="117">
        <v>0</v>
      </c>
      <c r="X62" s="117">
        <v>0</v>
      </c>
      <c r="Y62" s="117">
        <v>0</v>
      </c>
      <c r="Z62" s="117">
        <v>0</v>
      </c>
      <c r="AA62" s="117">
        <v>0</v>
      </c>
      <c r="AB62" s="117">
        <v>0</v>
      </c>
      <c r="AC62" s="117">
        <v>0</v>
      </c>
      <c r="AD62" s="117">
        <v>0</v>
      </c>
      <c r="AE62" s="117">
        <v>0</v>
      </c>
      <c r="AF62" s="117">
        <v>0</v>
      </c>
      <c r="AG62" s="117">
        <v>0</v>
      </c>
      <c r="AH62" s="117">
        <v>0</v>
      </c>
      <c r="AI62" s="117">
        <v>0</v>
      </c>
      <c r="AJ62" s="117">
        <v>0</v>
      </c>
      <c r="AK62" s="117">
        <v>0</v>
      </c>
      <c r="AL62" s="117">
        <v>0</v>
      </c>
      <c r="AM62" s="117">
        <v>0</v>
      </c>
      <c r="AN62" s="117">
        <v>0</v>
      </c>
      <c r="AO62" s="117">
        <v>0</v>
      </c>
      <c r="AP62" s="117">
        <v>0</v>
      </c>
      <c r="AQ62" s="117">
        <v>0</v>
      </c>
      <c r="AR62" s="117">
        <v>0</v>
      </c>
      <c r="AS62" s="117">
        <v>0</v>
      </c>
      <c r="AT62" s="117">
        <v>0</v>
      </c>
      <c r="AU62" s="117">
        <v>0</v>
      </c>
      <c r="AV62" s="117">
        <v>2485</v>
      </c>
      <c r="AW62" s="117">
        <v>0</v>
      </c>
      <c r="AX62" s="117">
        <v>0</v>
      </c>
      <c r="AY62" s="117">
        <v>0</v>
      </c>
      <c r="AZ62" s="117">
        <v>0</v>
      </c>
      <c r="BA62" s="117">
        <v>0</v>
      </c>
      <c r="BB62" s="117">
        <v>0</v>
      </c>
      <c r="BC62" s="117">
        <v>0</v>
      </c>
      <c r="BD62" s="117">
        <v>0</v>
      </c>
      <c r="BE62" s="117">
        <v>0</v>
      </c>
      <c r="BF62" s="117">
        <v>0</v>
      </c>
      <c r="BG62" s="117">
        <v>5586</v>
      </c>
      <c r="BH62" s="117">
        <v>0</v>
      </c>
    </row>
    <row r="63" spans="1:60" x14ac:dyDescent="0.25">
      <c r="A63" s="117" t="s">
        <v>631</v>
      </c>
      <c r="B63" s="117" t="s">
        <v>544</v>
      </c>
      <c r="C63" s="117" t="s">
        <v>545</v>
      </c>
      <c r="D63" s="117" t="s">
        <v>546</v>
      </c>
      <c r="E63" s="117" t="s">
        <v>562</v>
      </c>
      <c r="F63" s="117" t="s">
        <v>575</v>
      </c>
      <c r="G63" s="117" t="s">
        <v>576</v>
      </c>
      <c r="H63" s="117">
        <v>0</v>
      </c>
      <c r="I63" s="117">
        <v>0</v>
      </c>
      <c r="J63" s="117">
        <v>0</v>
      </c>
      <c r="K63" s="117">
        <v>0</v>
      </c>
      <c r="L63" s="117">
        <v>37</v>
      </c>
      <c r="M63" s="117">
        <v>54</v>
      </c>
      <c r="N63" s="117">
        <v>2</v>
      </c>
      <c r="O63" s="117">
        <v>0</v>
      </c>
      <c r="P63" s="117">
        <v>0</v>
      </c>
      <c r="Q63" s="117">
        <v>0</v>
      </c>
      <c r="R63" s="117">
        <v>0</v>
      </c>
      <c r="S63" s="117">
        <v>0</v>
      </c>
      <c r="T63" s="117">
        <v>0</v>
      </c>
      <c r="U63" s="117">
        <v>0</v>
      </c>
      <c r="V63" s="117">
        <v>0</v>
      </c>
      <c r="W63" s="117">
        <v>0</v>
      </c>
      <c r="X63" s="117">
        <v>0</v>
      </c>
      <c r="Y63" s="117">
        <v>92</v>
      </c>
      <c r="Z63" s="117">
        <v>151</v>
      </c>
      <c r="AA63" s="117">
        <v>5</v>
      </c>
      <c r="AB63" s="117">
        <v>1</v>
      </c>
      <c r="AC63" s="117">
        <v>0</v>
      </c>
      <c r="AD63" s="117">
        <v>0</v>
      </c>
      <c r="AE63" s="117">
        <v>0</v>
      </c>
      <c r="AF63" s="117">
        <v>0</v>
      </c>
      <c r="AG63" s="117">
        <v>0</v>
      </c>
      <c r="AH63" s="117">
        <v>0</v>
      </c>
      <c r="AI63" s="117">
        <v>0</v>
      </c>
      <c r="AJ63" s="117">
        <v>0</v>
      </c>
      <c r="AK63" s="117">
        <v>14</v>
      </c>
      <c r="AL63" s="117">
        <v>0</v>
      </c>
      <c r="AM63" s="117">
        <v>0</v>
      </c>
      <c r="AN63" s="117">
        <v>1</v>
      </c>
      <c r="AO63" s="117">
        <v>10</v>
      </c>
      <c r="AP63" s="117">
        <v>0</v>
      </c>
      <c r="AQ63" s="117">
        <v>0</v>
      </c>
      <c r="AR63" s="117">
        <v>2</v>
      </c>
      <c r="AS63" s="117">
        <v>0</v>
      </c>
      <c r="AT63" s="117">
        <v>0</v>
      </c>
      <c r="AU63" s="117">
        <v>0</v>
      </c>
      <c r="AV63" s="117">
        <v>1</v>
      </c>
      <c r="AW63" s="117">
        <v>1105</v>
      </c>
      <c r="AX63" s="117">
        <v>62</v>
      </c>
      <c r="AY63" s="117">
        <v>3601</v>
      </c>
      <c r="AZ63" s="117">
        <v>1516</v>
      </c>
      <c r="BA63" s="117">
        <v>0</v>
      </c>
      <c r="BB63" s="117">
        <v>0</v>
      </c>
      <c r="BC63" s="117">
        <v>0</v>
      </c>
      <c r="BD63" s="117">
        <v>0</v>
      </c>
      <c r="BE63" s="117">
        <v>0</v>
      </c>
      <c r="BF63" s="117">
        <v>0</v>
      </c>
      <c r="BG63" s="117">
        <v>0</v>
      </c>
      <c r="BH63" s="117">
        <v>14</v>
      </c>
    </row>
    <row r="64" spans="1:60" x14ac:dyDescent="0.25">
      <c r="A64" s="117" t="s">
        <v>632</v>
      </c>
      <c r="B64" s="117" t="s">
        <v>544</v>
      </c>
      <c r="C64" s="117" t="s">
        <v>545</v>
      </c>
      <c r="D64" s="117" t="s">
        <v>556</v>
      </c>
      <c r="E64" s="117" t="s">
        <v>557</v>
      </c>
      <c r="F64" s="117" t="s">
        <v>558</v>
      </c>
      <c r="G64" s="117" t="s">
        <v>559</v>
      </c>
      <c r="H64" s="117">
        <v>0</v>
      </c>
      <c r="I64" s="117">
        <v>0</v>
      </c>
      <c r="J64" s="117">
        <v>0</v>
      </c>
      <c r="K64" s="117">
        <v>0</v>
      </c>
      <c r="L64" s="117">
        <v>259</v>
      </c>
      <c r="M64" s="117">
        <v>132</v>
      </c>
      <c r="N64" s="117">
        <v>0</v>
      </c>
      <c r="O64" s="117">
        <v>0</v>
      </c>
      <c r="P64" s="117">
        <v>0</v>
      </c>
      <c r="Q64" s="117">
        <v>0</v>
      </c>
      <c r="R64" s="117">
        <v>0</v>
      </c>
      <c r="S64" s="117">
        <v>0</v>
      </c>
      <c r="T64" s="117">
        <v>0</v>
      </c>
      <c r="U64" s="117">
        <v>0</v>
      </c>
      <c r="V64" s="117">
        <v>0</v>
      </c>
      <c r="W64" s="117">
        <v>0</v>
      </c>
      <c r="X64" s="117">
        <v>19</v>
      </c>
      <c r="Y64" s="117">
        <v>12</v>
      </c>
      <c r="Z64" s="117">
        <v>15</v>
      </c>
      <c r="AA64" s="117">
        <v>2</v>
      </c>
      <c r="AB64" s="117">
        <v>0</v>
      </c>
      <c r="AC64" s="117">
        <v>0</v>
      </c>
      <c r="AD64" s="117">
        <v>0</v>
      </c>
      <c r="AE64" s="117">
        <v>0</v>
      </c>
      <c r="AF64" s="117">
        <v>0</v>
      </c>
      <c r="AG64" s="117">
        <v>0</v>
      </c>
      <c r="AH64" s="117">
        <v>0</v>
      </c>
      <c r="AI64" s="117">
        <v>0</v>
      </c>
      <c r="AJ64" s="117">
        <v>0</v>
      </c>
      <c r="AK64" s="117">
        <v>27</v>
      </c>
      <c r="AL64" s="117">
        <v>1</v>
      </c>
      <c r="AM64" s="117">
        <v>0</v>
      </c>
      <c r="AN64" s="117">
        <v>0</v>
      </c>
      <c r="AO64" s="117">
        <v>0</v>
      </c>
      <c r="AP64" s="117">
        <v>0</v>
      </c>
      <c r="AQ64" s="117">
        <v>0</v>
      </c>
      <c r="AR64" s="117">
        <v>1</v>
      </c>
      <c r="AS64" s="117">
        <v>0</v>
      </c>
      <c r="AT64" s="117">
        <v>0</v>
      </c>
      <c r="AU64" s="117">
        <v>0</v>
      </c>
      <c r="AV64" s="117">
        <v>9</v>
      </c>
      <c r="AW64" s="117">
        <v>680</v>
      </c>
      <c r="AX64" s="117">
        <v>1067</v>
      </c>
      <c r="AY64" s="117">
        <v>582</v>
      </c>
      <c r="AZ64" s="117">
        <v>2233</v>
      </c>
      <c r="BA64" s="117">
        <v>0</v>
      </c>
      <c r="BB64" s="117">
        <v>0</v>
      </c>
      <c r="BC64" s="117">
        <v>1</v>
      </c>
      <c r="BD64" s="117">
        <v>0</v>
      </c>
      <c r="BE64" s="117">
        <v>3</v>
      </c>
      <c r="BF64" s="117">
        <v>0</v>
      </c>
      <c r="BG64" s="117">
        <v>63</v>
      </c>
      <c r="BH64" s="117">
        <v>26</v>
      </c>
    </row>
    <row r="65" spans="1:60" x14ac:dyDescent="0.25">
      <c r="A65" s="117" t="s">
        <v>633</v>
      </c>
      <c r="B65" s="117" t="s">
        <v>544</v>
      </c>
      <c r="C65" s="117" t="s">
        <v>545</v>
      </c>
      <c r="D65" s="117" t="s">
        <v>556</v>
      </c>
      <c r="E65" s="117" t="s">
        <v>557</v>
      </c>
      <c r="F65" s="117" t="s">
        <v>558</v>
      </c>
      <c r="G65" s="117" t="s">
        <v>559</v>
      </c>
      <c r="H65" s="117">
        <v>19</v>
      </c>
      <c r="I65" s="117">
        <v>0</v>
      </c>
      <c r="J65" s="117">
        <v>0</v>
      </c>
      <c r="K65" s="117">
        <v>0</v>
      </c>
      <c r="L65" s="117">
        <v>35</v>
      </c>
      <c r="M65" s="117">
        <v>35</v>
      </c>
      <c r="N65" s="117">
        <v>0</v>
      </c>
      <c r="O65" s="117">
        <v>0</v>
      </c>
      <c r="P65" s="117">
        <v>0</v>
      </c>
      <c r="Q65" s="117">
        <v>0</v>
      </c>
      <c r="R65" s="117">
        <v>0</v>
      </c>
      <c r="S65" s="117">
        <v>0</v>
      </c>
      <c r="T65" s="117">
        <v>0</v>
      </c>
      <c r="U65" s="117">
        <v>0</v>
      </c>
      <c r="V65" s="117">
        <v>0</v>
      </c>
      <c r="W65" s="117">
        <v>0</v>
      </c>
      <c r="X65" s="117">
        <v>12</v>
      </c>
      <c r="Y65" s="117">
        <v>0</v>
      </c>
      <c r="Z65" s="117">
        <v>1</v>
      </c>
      <c r="AA65" s="117">
        <v>0</v>
      </c>
      <c r="AB65" s="117">
        <v>0</v>
      </c>
      <c r="AC65" s="117">
        <v>0</v>
      </c>
      <c r="AD65" s="117">
        <v>0</v>
      </c>
      <c r="AE65" s="117">
        <v>0</v>
      </c>
      <c r="AF65" s="117">
        <v>0</v>
      </c>
      <c r="AG65" s="117">
        <v>0</v>
      </c>
      <c r="AH65" s="117">
        <v>0</v>
      </c>
      <c r="AI65" s="117">
        <v>0</v>
      </c>
      <c r="AJ65" s="117">
        <v>0</v>
      </c>
      <c r="AK65" s="117">
        <v>4</v>
      </c>
      <c r="AL65" s="117">
        <v>0</v>
      </c>
      <c r="AM65" s="117">
        <v>0</v>
      </c>
      <c r="AN65" s="117">
        <v>0</v>
      </c>
      <c r="AO65" s="117">
        <v>0</v>
      </c>
      <c r="AP65" s="117">
        <v>0</v>
      </c>
      <c r="AQ65" s="117">
        <v>0</v>
      </c>
      <c r="AR65" s="117">
        <v>0</v>
      </c>
      <c r="AS65" s="117">
        <v>0</v>
      </c>
      <c r="AT65" s="117">
        <v>0</v>
      </c>
      <c r="AU65" s="117">
        <v>0</v>
      </c>
      <c r="AV65" s="117">
        <v>2420</v>
      </c>
      <c r="AW65" s="117">
        <v>18</v>
      </c>
      <c r="AX65" s="117">
        <v>37</v>
      </c>
      <c r="AY65" s="117">
        <v>68</v>
      </c>
      <c r="AZ65" s="117">
        <v>192</v>
      </c>
      <c r="BA65" s="117">
        <v>0</v>
      </c>
      <c r="BB65" s="117">
        <v>0</v>
      </c>
      <c r="BC65" s="117">
        <v>0</v>
      </c>
      <c r="BD65" s="117">
        <v>0</v>
      </c>
      <c r="BE65" s="117">
        <v>0</v>
      </c>
      <c r="BF65" s="117">
        <v>0</v>
      </c>
      <c r="BG65" s="117">
        <v>4218</v>
      </c>
      <c r="BH65" s="117">
        <v>0</v>
      </c>
    </row>
    <row r="66" spans="1:60" x14ac:dyDescent="0.25">
      <c r="A66" s="117" t="s">
        <v>634</v>
      </c>
      <c r="B66" s="117" t="s">
        <v>544</v>
      </c>
      <c r="C66" s="117" t="s">
        <v>545</v>
      </c>
      <c r="D66" s="117" t="s">
        <v>546</v>
      </c>
      <c r="E66" s="117" t="s">
        <v>562</v>
      </c>
      <c r="F66" s="117" t="s">
        <v>563</v>
      </c>
      <c r="G66" s="117" t="s">
        <v>564</v>
      </c>
      <c r="H66" s="117">
        <v>0</v>
      </c>
      <c r="I66" s="117">
        <v>0</v>
      </c>
      <c r="J66" s="117">
        <v>0</v>
      </c>
      <c r="K66" s="117">
        <v>0</v>
      </c>
      <c r="L66" s="117">
        <v>0</v>
      </c>
      <c r="M66" s="117">
        <v>0</v>
      </c>
      <c r="N66" s="117">
        <v>0</v>
      </c>
      <c r="O66" s="117">
        <v>0</v>
      </c>
      <c r="P66" s="117">
        <v>0</v>
      </c>
      <c r="Q66" s="117">
        <v>0</v>
      </c>
      <c r="R66" s="117">
        <v>0</v>
      </c>
      <c r="S66" s="117">
        <v>0</v>
      </c>
      <c r="T66" s="117">
        <v>0</v>
      </c>
      <c r="U66" s="117">
        <v>0</v>
      </c>
      <c r="V66" s="117">
        <v>0</v>
      </c>
      <c r="W66" s="117">
        <v>0</v>
      </c>
      <c r="X66" s="117">
        <v>3</v>
      </c>
      <c r="Y66" s="117">
        <v>0</v>
      </c>
      <c r="Z66" s="117">
        <v>0</v>
      </c>
      <c r="AA66" s="117">
        <v>0</v>
      </c>
      <c r="AB66" s="117">
        <v>0</v>
      </c>
      <c r="AC66" s="117">
        <v>0</v>
      </c>
      <c r="AD66" s="117">
        <v>0</v>
      </c>
      <c r="AE66" s="117">
        <v>0</v>
      </c>
      <c r="AF66" s="117">
        <v>0</v>
      </c>
      <c r="AG66" s="117">
        <v>0</v>
      </c>
      <c r="AH66" s="117">
        <v>0</v>
      </c>
      <c r="AI66" s="117">
        <v>0</v>
      </c>
      <c r="AJ66" s="117">
        <v>0</v>
      </c>
      <c r="AK66" s="117">
        <v>781</v>
      </c>
      <c r="AL66" s="117">
        <v>1683</v>
      </c>
      <c r="AM66" s="117">
        <v>9878</v>
      </c>
      <c r="AN66" s="117">
        <v>4629</v>
      </c>
      <c r="AO66" s="117">
        <v>102</v>
      </c>
      <c r="AP66" s="117">
        <v>0</v>
      </c>
      <c r="AQ66" s="117">
        <v>0</v>
      </c>
      <c r="AR66" s="117">
        <v>2</v>
      </c>
      <c r="AS66" s="117">
        <v>0</v>
      </c>
      <c r="AT66" s="117">
        <v>0</v>
      </c>
      <c r="AU66" s="117">
        <v>0</v>
      </c>
      <c r="AV66" s="117">
        <v>0</v>
      </c>
      <c r="AW66" s="117">
        <v>0</v>
      </c>
      <c r="AX66" s="117">
        <v>9</v>
      </c>
      <c r="AY66" s="117">
        <v>0</v>
      </c>
      <c r="AZ66" s="117">
        <v>36</v>
      </c>
      <c r="BA66" s="117">
        <v>0</v>
      </c>
      <c r="BB66" s="117">
        <v>0</v>
      </c>
      <c r="BC66" s="117">
        <v>0</v>
      </c>
      <c r="BD66" s="117">
        <v>0</v>
      </c>
      <c r="BE66" s="117">
        <v>8</v>
      </c>
      <c r="BF66" s="117">
        <v>0</v>
      </c>
      <c r="BG66" s="117">
        <v>0</v>
      </c>
      <c r="BH66" s="117">
        <v>3230</v>
      </c>
    </row>
    <row r="67" spans="1:60" x14ac:dyDescent="0.25">
      <c r="A67" s="117" t="s">
        <v>635</v>
      </c>
      <c r="B67" s="117" t="s">
        <v>544</v>
      </c>
      <c r="C67" s="117" t="s">
        <v>545</v>
      </c>
      <c r="D67" s="117" t="s">
        <v>546</v>
      </c>
      <c r="E67" s="117" t="s">
        <v>562</v>
      </c>
      <c r="F67" s="117" t="s">
        <v>575</v>
      </c>
      <c r="G67" s="117" t="s">
        <v>576</v>
      </c>
      <c r="H67" s="117">
        <v>0</v>
      </c>
      <c r="I67" s="117">
        <v>0</v>
      </c>
      <c r="J67" s="117">
        <v>0</v>
      </c>
      <c r="K67" s="117">
        <v>0</v>
      </c>
      <c r="L67" s="117">
        <v>315</v>
      </c>
      <c r="M67" s="117">
        <v>1105</v>
      </c>
      <c r="N67" s="117">
        <v>0</v>
      </c>
      <c r="O67" s="117">
        <v>0</v>
      </c>
      <c r="P67" s="117">
        <v>0</v>
      </c>
      <c r="Q67" s="117">
        <v>0</v>
      </c>
      <c r="R67" s="117">
        <v>0</v>
      </c>
      <c r="S67" s="117">
        <v>0</v>
      </c>
      <c r="T67" s="117">
        <v>0</v>
      </c>
      <c r="U67" s="117">
        <v>0</v>
      </c>
      <c r="V67" s="117">
        <v>0</v>
      </c>
      <c r="W67" s="117">
        <v>0</v>
      </c>
      <c r="X67" s="117">
        <v>9</v>
      </c>
      <c r="Y67" s="117">
        <v>6</v>
      </c>
      <c r="Z67" s="117">
        <v>6</v>
      </c>
      <c r="AA67" s="117">
        <v>0</v>
      </c>
      <c r="AB67" s="117">
        <v>0</v>
      </c>
      <c r="AC67" s="117">
        <v>0</v>
      </c>
      <c r="AD67" s="117">
        <v>0</v>
      </c>
      <c r="AE67" s="117">
        <v>0</v>
      </c>
      <c r="AF67" s="117">
        <v>0</v>
      </c>
      <c r="AG67" s="117">
        <v>0</v>
      </c>
      <c r="AH67" s="117">
        <v>0</v>
      </c>
      <c r="AI67" s="117">
        <v>0</v>
      </c>
      <c r="AJ67" s="117">
        <v>0</v>
      </c>
      <c r="AK67" s="117">
        <v>10</v>
      </c>
      <c r="AL67" s="117">
        <v>0</v>
      </c>
      <c r="AM67" s="117">
        <v>0</v>
      </c>
      <c r="AN67" s="117">
        <v>0</v>
      </c>
      <c r="AO67" s="117">
        <v>1</v>
      </c>
      <c r="AP67" s="117">
        <v>0</v>
      </c>
      <c r="AQ67" s="117">
        <v>0</v>
      </c>
      <c r="AR67" s="117">
        <v>0</v>
      </c>
      <c r="AS67" s="117">
        <v>0</v>
      </c>
      <c r="AT67" s="117">
        <v>0</v>
      </c>
      <c r="AU67" s="117">
        <v>0</v>
      </c>
      <c r="AV67" s="117">
        <v>0</v>
      </c>
      <c r="AW67" s="117">
        <v>13</v>
      </c>
      <c r="AX67" s="117">
        <v>23</v>
      </c>
      <c r="AY67" s="117">
        <v>285</v>
      </c>
      <c r="AZ67" s="117">
        <v>2951</v>
      </c>
      <c r="BA67" s="117">
        <v>0</v>
      </c>
      <c r="BB67" s="117">
        <v>0</v>
      </c>
      <c r="BC67" s="117">
        <v>0</v>
      </c>
      <c r="BD67" s="117">
        <v>0</v>
      </c>
      <c r="BE67" s="117">
        <v>0</v>
      </c>
      <c r="BF67" s="117">
        <v>0</v>
      </c>
      <c r="BG67" s="117">
        <v>0</v>
      </c>
      <c r="BH67" s="117">
        <v>202</v>
      </c>
    </row>
    <row r="68" spans="1:60" x14ac:dyDescent="0.25">
      <c r="A68" s="117" t="s">
        <v>636</v>
      </c>
      <c r="B68" s="117" t="s">
        <v>544</v>
      </c>
      <c r="C68" s="117" t="s">
        <v>545</v>
      </c>
      <c r="D68" s="117" t="s">
        <v>546</v>
      </c>
      <c r="E68" s="117" t="s">
        <v>562</v>
      </c>
      <c r="F68" s="117" t="s">
        <v>575</v>
      </c>
      <c r="G68" s="117" t="s">
        <v>576</v>
      </c>
      <c r="H68" s="117">
        <v>0</v>
      </c>
      <c r="I68" s="117">
        <v>0</v>
      </c>
      <c r="J68" s="117">
        <v>0</v>
      </c>
      <c r="K68" s="117">
        <v>0</v>
      </c>
      <c r="L68" s="117">
        <v>344</v>
      </c>
      <c r="M68" s="117">
        <v>129</v>
      </c>
      <c r="N68" s="117">
        <v>0</v>
      </c>
      <c r="O68" s="117">
        <v>0</v>
      </c>
      <c r="P68" s="117">
        <v>0</v>
      </c>
      <c r="Q68" s="117">
        <v>0</v>
      </c>
      <c r="R68" s="117">
        <v>0</v>
      </c>
      <c r="S68" s="117">
        <v>0</v>
      </c>
      <c r="T68" s="117">
        <v>0</v>
      </c>
      <c r="U68" s="117">
        <v>0</v>
      </c>
      <c r="V68" s="117">
        <v>0</v>
      </c>
      <c r="W68" s="117">
        <v>0</v>
      </c>
      <c r="X68" s="117">
        <v>0</v>
      </c>
      <c r="Y68" s="117">
        <v>12</v>
      </c>
      <c r="Z68" s="117">
        <v>3</v>
      </c>
      <c r="AA68" s="117">
        <v>1</v>
      </c>
      <c r="AB68" s="117">
        <v>0</v>
      </c>
      <c r="AC68" s="117">
        <v>0</v>
      </c>
      <c r="AD68" s="117">
        <v>0</v>
      </c>
      <c r="AE68" s="117">
        <v>0</v>
      </c>
      <c r="AF68" s="117">
        <v>0</v>
      </c>
      <c r="AG68" s="117">
        <v>0</v>
      </c>
      <c r="AH68" s="117">
        <v>0</v>
      </c>
      <c r="AI68" s="117">
        <v>0</v>
      </c>
      <c r="AJ68" s="117">
        <v>0</v>
      </c>
      <c r="AK68" s="117">
        <v>365</v>
      </c>
      <c r="AL68" s="117">
        <v>270</v>
      </c>
      <c r="AM68" s="117">
        <v>191</v>
      </c>
      <c r="AN68" s="117">
        <v>5</v>
      </c>
      <c r="AO68" s="117">
        <v>21</v>
      </c>
      <c r="AP68" s="117">
        <v>0</v>
      </c>
      <c r="AQ68" s="117">
        <v>0</v>
      </c>
      <c r="AR68" s="117">
        <v>0</v>
      </c>
      <c r="AS68" s="117">
        <v>0</v>
      </c>
      <c r="AT68" s="117">
        <v>0</v>
      </c>
      <c r="AU68" s="117">
        <v>0</v>
      </c>
      <c r="AV68" s="117">
        <v>0</v>
      </c>
      <c r="AW68" s="117">
        <v>239</v>
      </c>
      <c r="AX68" s="117">
        <v>1645</v>
      </c>
      <c r="AY68" s="117">
        <v>96</v>
      </c>
      <c r="AZ68" s="117">
        <v>1205</v>
      </c>
      <c r="BA68" s="117">
        <v>0</v>
      </c>
      <c r="BB68" s="117">
        <v>0</v>
      </c>
      <c r="BC68" s="117">
        <v>0</v>
      </c>
      <c r="BD68" s="117">
        <v>0</v>
      </c>
      <c r="BE68" s="117">
        <v>0</v>
      </c>
      <c r="BF68" s="117">
        <v>0</v>
      </c>
      <c r="BG68" s="117">
        <v>2</v>
      </c>
      <c r="BH68" s="117">
        <v>215</v>
      </c>
    </row>
    <row r="69" spans="1:60" x14ac:dyDescent="0.25">
      <c r="A69" s="117" t="s">
        <v>637</v>
      </c>
      <c r="B69" s="117" t="s">
        <v>544</v>
      </c>
      <c r="C69" s="117" t="s">
        <v>545</v>
      </c>
      <c r="D69" s="117" t="s">
        <v>546</v>
      </c>
      <c r="E69" s="117" t="s">
        <v>562</v>
      </c>
      <c r="F69" s="117" t="s">
        <v>563</v>
      </c>
      <c r="G69" s="117" t="s">
        <v>564</v>
      </c>
      <c r="H69" s="117">
        <v>0</v>
      </c>
      <c r="I69" s="117">
        <v>0</v>
      </c>
      <c r="J69" s="117">
        <v>0</v>
      </c>
      <c r="K69" s="117">
        <v>0</v>
      </c>
      <c r="L69" s="117">
        <v>0</v>
      </c>
      <c r="M69" s="117">
        <v>0</v>
      </c>
      <c r="N69" s="117">
        <v>0</v>
      </c>
      <c r="O69" s="117">
        <v>0</v>
      </c>
      <c r="P69" s="117">
        <v>0</v>
      </c>
      <c r="Q69" s="117">
        <v>0</v>
      </c>
      <c r="R69" s="117">
        <v>0</v>
      </c>
      <c r="S69" s="117">
        <v>0</v>
      </c>
      <c r="T69" s="117">
        <v>0</v>
      </c>
      <c r="U69" s="117">
        <v>0</v>
      </c>
      <c r="V69" s="117">
        <v>0</v>
      </c>
      <c r="W69" s="117">
        <v>0</v>
      </c>
      <c r="X69" s="117">
        <v>0</v>
      </c>
      <c r="Y69" s="117">
        <v>0</v>
      </c>
      <c r="Z69" s="117">
        <v>1</v>
      </c>
      <c r="AA69" s="117">
        <v>0</v>
      </c>
      <c r="AB69" s="117">
        <v>0</v>
      </c>
      <c r="AC69" s="117">
        <v>0</v>
      </c>
      <c r="AD69" s="117">
        <v>0</v>
      </c>
      <c r="AE69" s="117">
        <v>0</v>
      </c>
      <c r="AF69" s="117">
        <v>0</v>
      </c>
      <c r="AG69" s="117">
        <v>0</v>
      </c>
      <c r="AH69" s="117">
        <v>0</v>
      </c>
      <c r="AI69" s="117">
        <v>0</v>
      </c>
      <c r="AJ69" s="117">
        <v>0</v>
      </c>
      <c r="AK69" s="117">
        <v>77</v>
      </c>
      <c r="AL69" s="117">
        <v>8</v>
      </c>
      <c r="AM69" s="117">
        <v>42</v>
      </c>
      <c r="AN69" s="117">
        <v>12243</v>
      </c>
      <c r="AO69" s="117">
        <v>96</v>
      </c>
      <c r="AP69" s="117">
        <v>1</v>
      </c>
      <c r="AQ69" s="117">
        <v>0</v>
      </c>
      <c r="AR69" s="117">
        <v>8</v>
      </c>
      <c r="AS69" s="117">
        <v>1</v>
      </c>
      <c r="AT69" s="117">
        <v>0</v>
      </c>
      <c r="AU69" s="117">
        <v>0</v>
      </c>
      <c r="AV69" s="117">
        <v>0</v>
      </c>
      <c r="AW69" s="117">
        <v>0</v>
      </c>
      <c r="AX69" s="117">
        <v>0</v>
      </c>
      <c r="AY69" s="117">
        <v>0</v>
      </c>
      <c r="AZ69" s="117">
        <v>0</v>
      </c>
      <c r="BA69" s="117">
        <v>0</v>
      </c>
      <c r="BB69" s="117">
        <v>0</v>
      </c>
      <c r="BC69" s="117">
        <v>0</v>
      </c>
      <c r="BD69" s="117">
        <v>0</v>
      </c>
      <c r="BE69" s="117">
        <v>0</v>
      </c>
      <c r="BF69" s="117">
        <v>0</v>
      </c>
      <c r="BG69" s="117">
        <v>0</v>
      </c>
      <c r="BH69" s="117">
        <v>21</v>
      </c>
    </row>
    <row r="70" spans="1:60" x14ac:dyDescent="0.25">
      <c r="A70" s="117" t="s">
        <v>638</v>
      </c>
      <c r="B70" s="117" t="s">
        <v>544</v>
      </c>
      <c r="C70" s="117" t="s">
        <v>545</v>
      </c>
      <c r="D70" s="117" t="s">
        <v>546</v>
      </c>
      <c r="E70" s="117" t="s">
        <v>562</v>
      </c>
      <c r="F70" s="117" t="s">
        <v>563</v>
      </c>
      <c r="G70" s="117" t="s">
        <v>564</v>
      </c>
      <c r="H70" s="117">
        <v>0</v>
      </c>
      <c r="I70" s="117">
        <v>0</v>
      </c>
      <c r="J70" s="117">
        <v>0</v>
      </c>
      <c r="K70" s="117">
        <v>0</v>
      </c>
      <c r="L70" s="117">
        <v>0</v>
      </c>
      <c r="M70" s="117">
        <v>0</v>
      </c>
      <c r="N70" s="117">
        <v>0</v>
      </c>
      <c r="O70" s="117">
        <v>0</v>
      </c>
      <c r="P70" s="117">
        <v>0</v>
      </c>
      <c r="Q70" s="117">
        <v>0</v>
      </c>
      <c r="R70" s="117">
        <v>0</v>
      </c>
      <c r="S70" s="117">
        <v>0</v>
      </c>
      <c r="T70" s="117">
        <v>0</v>
      </c>
      <c r="U70" s="117">
        <v>0</v>
      </c>
      <c r="V70" s="117">
        <v>0</v>
      </c>
      <c r="W70" s="117">
        <v>0</v>
      </c>
      <c r="X70" s="117">
        <v>0</v>
      </c>
      <c r="Y70" s="117">
        <v>0</v>
      </c>
      <c r="Z70" s="117">
        <v>4</v>
      </c>
      <c r="AA70" s="117">
        <v>0</v>
      </c>
      <c r="AB70" s="117">
        <v>0</v>
      </c>
      <c r="AC70" s="117">
        <v>0</v>
      </c>
      <c r="AD70" s="117">
        <v>0</v>
      </c>
      <c r="AE70" s="117">
        <v>0</v>
      </c>
      <c r="AF70" s="117">
        <v>0</v>
      </c>
      <c r="AG70" s="117">
        <v>0</v>
      </c>
      <c r="AH70" s="117">
        <v>0</v>
      </c>
      <c r="AI70" s="117">
        <v>0</v>
      </c>
      <c r="AJ70" s="117">
        <v>0</v>
      </c>
      <c r="AK70" s="117">
        <v>1388</v>
      </c>
      <c r="AL70" s="117">
        <v>64</v>
      </c>
      <c r="AM70" s="117">
        <v>86</v>
      </c>
      <c r="AN70" s="117">
        <v>287</v>
      </c>
      <c r="AO70" s="117">
        <v>0</v>
      </c>
      <c r="AP70" s="117">
        <v>0</v>
      </c>
      <c r="AQ70" s="117">
        <v>0</v>
      </c>
      <c r="AR70" s="117">
        <v>0</v>
      </c>
      <c r="AS70" s="117">
        <v>0</v>
      </c>
      <c r="AT70" s="117">
        <v>0</v>
      </c>
      <c r="AU70" s="117">
        <v>0</v>
      </c>
      <c r="AV70" s="117">
        <v>0</v>
      </c>
      <c r="AW70" s="117">
        <v>0</v>
      </c>
      <c r="AX70" s="117">
        <v>0</v>
      </c>
      <c r="AY70" s="117">
        <v>0</v>
      </c>
      <c r="AZ70" s="117">
        <v>0</v>
      </c>
      <c r="BA70" s="117">
        <v>0</v>
      </c>
      <c r="BB70" s="117">
        <v>0</v>
      </c>
      <c r="BC70" s="117">
        <v>0</v>
      </c>
      <c r="BD70" s="117">
        <v>0</v>
      </c>
      <c r="BE70" s="117">
        <v>0</v>
      </c>
      <c r="BF70" s="117">
        <v>0</v>
      </c>
      <c r="BG70" s="117">
        <v>0</v>
      </c>
      <c r="BH70" s="117">
        <v>2509</v>
      </c>
    </row>
    <row r="71" spans="1:60" x14ac:dyDescent="0.25">
      <c r="A71" s="117" t="s">
        <v>639</v>
      </c>
      <c r="B71" s="117" t="s">
        <v>544</v>
      </c>
      <c r="C71" s="117" t="s">
        <v>545</v>
      </c>
      <c r="D71" s="117" t="s">
        <v>546</v>
      </c>
      <c r="E71" s="117" t="s">
        <v>571</v>
      </c>
      <c r="F71" s="117" t="s">
        <v>572</v>
      </c>
      <c r="G71" s="117" t="s">
        <v>578</v>
      </c>
      <c r="H71" s="117">
        <v>0</v>
      </c>
      <c r="I71" s="117">
        <v>0</v>
      </c>
      <c r="J71" s="117">
        <v>0</v>
      </c>
      <c r="K71" s="117">
        <v>0</v>
      </c>
      <c r="L71" s="117">
        <v>2</v>
      </c>
      <c r="M71" s="117">
        <v>3</v>
      </c>
      <c r="N71" s="117">
        <v>0</v>
      </c>
      <c r="O71" s="117">
        <v>0</v>
      </c>
      <c r="P71" s="117">
        <v>0</v>
      </c>
      <c r="Q71" s="117">
        <v>0</v>
      </c>
      <c r="R71" s="117">
        <v>0</v>
      </c>
      <c r="S71" s="117">
        <v>0</v>
      </c>
      <c r="T71" s="117">
        <v>0</v>
      </c>
      <c r="U71" s="117">
        <v>0</v>
      </c>
      <c r="V71" s="117">
        <v>0</v>
      </c>
      <c r="W71" s="117">
        <v>0</v>
      </c>
      <c r="X71" s="117">
        <v>6</v>
      </c>
      <c r="Y71" s="117">
        <v>185</v>
      </c>
      <c r="Z71" s="117">
        <v>23</v>
      </c>
      <c r="AA71" s="117">
        <v>19</v>
      </c>
      <c r="AB71" s="117">
        <v>9</v>
      </c>
      <c r="AC71" s="117">
        <v>6</v>
      </c>
      <c r="AD71" s="117">
        <v>4</v>
      </c>
      <c r="AE71" s="117">
        <v>0</v>
      </c>
      <c r="AF71" s="117">
        <v>0</v>
      </c>
      <c r="AG71" s="117">
        <v>0</v>
      </c>
      <c r="AH71" s="117">
        <v>0</v>
      </c>
      <c r="AI71" s="117">
        <v>0</v>
      </c>
      <c r="AJ71" s="117">
        <v>0</v>
      </c>
      <c r="AK71" s="117">
        <v>6</v>
      </c>
      <c r="AL71" s="117">
        <v>0</v>
      </c>
      <c r="AM71" s="117">
        <v>0</v>
      </c>
      <c r="AN71" s="117">
        <v>0</v>
      </c>
      <c r="AO71" s="117">
        <v>5</v>
      </c>
      <c r="AP71" s="117">
        <v>0</v>
      </c>
      <c r="AQ71" s="117">
        <v>0</v>
      </c>
      <c r="AR71" s="117">
        <v>4</v>
      </c>
      <c r="AS71" s="117">
        <v>0</v>
      </c>
      <c r="AT71" s="117">
        <v>0</v>
      </c>
      <c r="AU71" s="117">
        <v>0</v>
      </c>
      <c r="AV71" s="117">
        <v>2</v>
      </c>
      <c r="AW71" s="117">
        <v>320</v>
      </c>
      <c r="AX71" s="117">
        <v>172</v>
      </c>
      <c r="AY71" s="117">
        <v>539</v>
      </c>
      <c r="AZ71" s="117">
        <v>205</v>
      </c>
      <c r="BA71" s="117">
        <v>2</v>
      </c>
      <c r="BB71" s="117">
        <v>0</v>
      </c>
      <c r="BC71" s="117">
        <v>0</v>
      </c>
      <c r="BD71" s="117">
        <v>0</v>
      </c>
      <c r="BE71" s="117">
        <v>0</v>
      </c>
      <c r="BF71" s="117">
        <v>0</v>
      </c>
      <c r="BG71" s="117">
        <v>50</v>
      </c>
      <c r="BH71" s="117">
        <v>577</v>
      </c>
    </row>
    <row r="72" spans="1:60" x14ac:dyDescent="0.25">
      <c r="A72" s="117" t="s">
        <v>640</v>
      </c>
      <c r="B72" s="117" t="s">
        <v>544</v>
      </c>
      <c r="C72" s="117" t="s">
        <v>545</v>
      </c>
      <c r="D72" s="117" t="s">
        <v>551</v>
      </c>
      <c r="E72" s="117" t="s">
        <v>552</v>
      </c>
      <c r="F72" s="117" t="s">
        <v>553</v>
      </c>
      <c r="G72" s="117" t="s">
        <v>554</v>
      </c>
      <c r="H72" s="117">
        <v>0</v>
      </c>
      <c r="I72" s="117">
        <v>8</v>
      </c>
      <c r="J72" s="117">
        <v>0</v>
      </c>
      <c r="K72" s="117">
        <v>0</v>
      </c>
      <c r="L72" s="117">
        <v>0</v>
      </c>
      <c r="M72" s="117">
        <v>0</v>
      </c>
      <c r="N72" s="117">
        <v>0</v>
      </c>
      <c r="O72" s="117">
        <v>0</v>
      </c>
      <c r="P72" s="117">
        <v>0</v>
      </c>
      <c r="Q72" s="117">
        <v>0</v>
      </c>
      <c r="R72" s="117">
        <v>0</v>
      </c>
      <c r="S72" s="117">
        <v>0</v>
      </c>
      <c r="T72" s="117">
        <v>0</v>
      </c>
      <c r="U72" s="117">
        <v>0</v>
      </c>
      <c r="V72" s="117">
        <v>0</v>
      </c>
      <c r="W72" s="117">
        <v>0</v>
      </c>
      <c r="X72" s="117">
        <v>0</v>
      </c>
      <c r="Y72" s="117">
        <v>0</v>
      </c>
      <c r="Z72" s="117">
        <v>0</v>
      </c>
      <c r="AA72" s="117">
        <v>0</v>
      </c>
      <c r="AB72" s="117">
        <v>0</v>
      </c>
      <c r="AC72" s="117">
        <v>0</v>
      </c>
      <c r="AD72" s="117">
        <v>1</v>
      </c>
      <c r="AE72" s="117">
        <v>0</v>
      </c>
      <c r="AF72" s="117">
        <v>0</v>
      </c>
      <c r="AG72" s="117">
        <v>0</v>
      </c>
      <c r="AH72" s="117">
        <v>0</v>
      </c>
      <c r="AI72" s="117">
        <v>0</v>
      </c>
      <c r="AJ72" s="117">
        <v>0</v>
      </c>
      <c r="AK72" s="117">
        <v>0</v>
      </c>
      <c r="AL72" s="117">
        <v>0</v>
      </c>
      <c r="AM72" s="117">
        <v>0</v>
      </c>
      <c r="AN72" s="117">
        <v>0</v>
      </c>
      <c r="AO72" s="117">
        <v>3</v>
      </c>
      <c r="AP72" s="117">
        <v>0</v>
      </c>
      <c r="AQ72" s="117">
        <v>0</v>
      </c>
      <c r="AR72" s="117">
        <v>0</v>
      </c>
      <c r="AS72" s="117">
        <v>0</v>
      </c>
      <c r="AT72" s="117">
        <v>0</v>
      </c>
      <c r="AU72" s="117">
        <v>0</v>
      </c>
      <c r="AV72" s="117">
        <v>1165</v>
      </c>
      <c r="AW72" s="117">
        <v>0</v>
      </c>
      <c r="AX72" s="117">
        <v>0</v>
      </c>
      <c r="AY72" s="117">
        <v>0</v>
      </c>
      <c r="AZ72" s="117">
        <v>0</v>
      </c>
      <c r="BA72" s="117">
        <v>1</v>
      </c>
      <c r="BB72" s="117">
        <v>0</v>
      </c>
      <c r="BC72" s="117">
        <v>2</v>
      </c>
      <c r="BD72" s="117">
        <v>0</v>
      </c>
      <c r="BE72" s="117">
        <v>0</v>
      </c>
      <c r="BF72" s="117">
        <v>0</v>
      </c>
      <c r="BG72" s="117">
        <v>2080</v>
      </c>
      <c r="BH72" s="117">
        <v>0</v>
      </c>
    </row>
    <row r="73" spans="1:60" x14ac:dyDescent="0.25">
      <c r="A73" s="117" t="s">
        <v>641</v>
      </c>
      <c r="B73" s="117" t="s">
        <v>544</v>
      </c>
      <c r="C73" s="117" t="s">
        <v>545</v>
      </c>
      <c r="D73" s="117" t="s">
        <v>546</v>
      </c>
      <c r="E73" s="117" t="s">
        <v>562</v>
      </c>
      <c r="F73" s="117" t="s">
        <v>563</v>
      </c>
      <c r="G73" s="117" t="s">
        <v>564</v>
      </c>
      <c r="H73" s="117">
        <v>0</v>
      </c>
      <c r="I73" s="117">
        <v>0</v>
      </c>
      <c r="J73" s="117">
        <v>0</v>
      </c>
      <c r="K73" s="117">
        <v>0</v>
      </c>
      <c r="L73" s="117">
        <v>0</v>
      </c>
      <c r="M73" s="117">
        <v>0</v>
      </c>
      <c r="N73" s="117">
        <v>0</v>
      </c>
      <c r="O73" s="117">
        <v>0</v>
      </c>
      <c r="P73" s="117">
        <v>0</v>
      </c>
      <c r="Q73" s="117">
        <v>0</v>
      </c>
      <c r="R73" s="117">
        <v>0</v>
      </c>
      <c r="S73" s="117">
        <v>0</v>
      </c>
      <c r="T73" s="117">
        <v>0</v>
      </c>
      <c r="U73" s="117">
        <v>0</v>
      </c>
      <c r="V73" s="117">
        <v>0</v>
      </c>
      <c r="W73" s="117">
        <v>0</v>
      </c>
      <c r="X73" s="117">
        <v>0</v>
      </c>
      <c r="Y73" s="117">
        <v>0</v>
      </c>
      <c r="Z73" s="117">
        <v>0</v>
      </c>
      <c r="AA73" s="117">
        <v>0</v>
      </c>
      <c r="AB73" s="117">
        <v>0</v>
      </c>
      <c r="AC73" s="117">
        <v>0</v>
      </c>
      <c r="AD73" s="117">
        <v>0</v>
      </c>
      <c r="AE73" s="117">
        <v>0</v>
      </c>
      <c r="AF73" s="117">
        <v>0</v>
      </c>
      <c r="AG73" s="117">
        <v>0</v>
      </c>
      <c r="AH73" s="117">
        <v>0</v>
      </c>
      <c r="AI73" s="117">
        <v>0</v>
      </c>
      <c r="AJ73" s="117">
        <v>0</v>
      </c>
      <c r="AK73" s="117">
        <v>719</v>
      </c>
      <c r="AL73" s="117">
        <v>74</v>
      </c>
      <c r="AM73" s="117">
        <v>78</v>
      </c>
      <c r="AN73" s="117">
        <v>300</v>
      </c>
      <c r="AO73" s="117">
        <v>7</v>
      </c>
      <c r="AP73" s="117">
        <v>0</v>
      </c>
      <c r="AQ73" s="117">
        <v>0</v>
      </c>
      <c r="AR73" s="117">
        <v>1</v>
      </c>
      <c r="AS73" s="117">
        <v>0</v>
      </c>
      <c r="AT73" s="117">
        <v>0</v>
      </c>
      <c r="AU73" s="117">
        <v>0</v>
      </c>
      <c r="AV73" s="117">
        <v>0</v>
      </c>
      <c r="AW73" s="117">
        <v>0</v>
      </c>
      <c r="AX73" s="117">
        <v>119</v>
      </c>
      <c r="AY73" s="117">
        <v>7</v>
      </c>
      <c r="AZ73" s="117">
        <v>295</v>
      </c>
      <c r="BA73" s="117">
        <v>0</v>
      </c>
      <c r="BB73" s="117">
        <v>0</v>
      </c>
      <c r="BC73" s="117">
        <v>0</v>
      </c>
      <c r="BD73" s="117">
        <v>1</v>
      </c>
      <c r="BE73" s="117">
        <v>0</v>
      </c>
      <c r="BF73" s="117">
        <v>0</v>
      </c>
      <c r="BG73" s="117">
        <v>0</v>
      </c>
      <c r="BH73" s="117">
        <v>19</v>
      </c>
    </row>
    <row r="74" spans="1:60" x14ac:dyDescent="0.25">
      <c r="A74" s="117" t="s">
        <v>642</v>
      </c>
      <c r="B74" s="117" t="s">
        <v>544</v>
      </c>
      <c r="C74" s="117" t="s">
        <v>545</v>
      </c>
      <c r="D74" s="117" t="s">
        <v>556</v>
      </c>
      <c r="E74" s="117" t="s">
        <v>557</v>
      </c>
      <c r="F74" s="117" t="s">
        <v>558</v>
      </c>
      <c r="G74" s="117" t="s">
        <v>559</v>
      </c>
      <c r="H74" s="117">
        <v>0</v>
      </c>
      <c r="I74" s="117">
        <v>0</v>
      </c>
      <c r="J74" s="117">
        <v>0</v>
      </c>
      <c r="K74" s="117">
        <v>0</v>
      </c>
      <c r="L74" s="117">
        <v>0</v>
      </c>
      <c r="M74" s="117">
        <v>0</v>
      </c>
      <c r="N74" s="117">
        <v>0</v>
      </c>
      <c r="O74" s="117">
        <v>0</v>
      </c>
      <c r="P74" s="117">
        <v>0</v>
      </c>
      <c r="Q74" s="117">
        <v>0</v>
      </c>
      <c r="R74" s="117">
        <v>0</v>
      </c>
      <c r="S74" s="117">
        <v>0</v>
      </c>
      <c r="T74" s="117">
        <v>0</v>
      </c>
      <c r="U74" s="117">
        <v>0</v>
      </c>
      <c r="V74" s="117">
        <v>0</v>
      </c>
      <c r="W74" s="117">
        <v>0</v>
      </c>
      <c r="X74" s="117">
        <v>0</v>
      </c>
      <c r="Y74" s="117">
        <v>0</v>
      </c>
      <c r="Z74" s="117">
        <v>0</v>
      </c>
      <c r="AA74" s="117">
        <v>0</v>
      </c>
      <c r="AB74" s="117">
        <v>0</v>
      </c>
      <c r="AC74" s="117">
        <v>0</v>
      </c>
      <c r="AD74" s="117">
        <v>0</v>
      </c>
      <c r="AE74" s="117">
        <v>0</v>
      </c>
      <c r="AF74" s="117">
        <v>0</v>
      </c>
      <c r="AG74" s="117">
        <v>0</v>
      </c>
      <c r="AH74" s="117">
        <v>0</v>
      </c>
      <c r="AI74" s="117">
        <v>0</v>
      </c>
      <c r="AJ74" s="117">
        <v>0</v>
      </c>
      <c r="AK74" s="117">
        <v>0</v>
      </c>
      <c r="AL74" s="117">
        <v>0</v>
      </c>
      <c r="AM74" s="117">
        <v>0</v>
      </c>
      <c r="AN74" s="117">
        <v>0</v>
      </c>
      <c r="AO74" s="117">
        <v>0</v>
      </c>
      <c r="AP74" s="117">
        <v>0</v>
      </c>
      <c r="AQ74" s="117">
        <v>0</v>
      </c>
      <c r="AR74" s="117">
        <v>0</v>
      </c>
      <c r="AS74" s="117">
        <v>0</v>
      </c>
      <c r="AT74" s="117">
        <v>0</v>
      </c>
      <c r="AU74" s="117">
        <v>0</v>
      </c>
      <c r="AV74" s="117">
        <v>428</v>
      </c>
      <c r="AW74" s="117">
        <v>2</v>
      </c>
      <c r="AX74" s="117">
        <v>0</v>
      </c>
      <c r="AY74" s="117">
        <v>10</v>
      </c>
      <c r="AZ74" s="117">
        <v>1</v>
      </c>
      <c r="BA74" s="117">
        <v>0</v>
      </c>
      <c r="BB74" s="117">
        <v>0</v>
      </c>
      <c r="BC74" s="117">
        <v>0</v>
      </c>
      <c r="BD74" s="117">
        <v>0</v>
      </c>
      <c r="BE74" s="117">
        <v>0</v>
      </c>
      <c r="BF74" s="117">
        <v>0</v>
      </c>
      <c r="BG74" s="117">
        <v>1749</v>
      </c>
      <c r="BH74" s="117">
        <v>2</v>
      </c>
    </row>
    <row r="75" spans="1:60" x14ac:dyDescent="0.25">
      <c r="A75" s="117" t="s">
        <v>643</v>
      </c>
      <c r="B75" s="117" t="s">
        <v>544</v>
      </c>
      <c r="C75" s="117" t="s">
        <v>545</v>
      </c>
      <c r="D75" s="117" t="s">
        <v>556</v>
      </c>
      <c r="E75" s="117" t="s">
        <v>557</v>
      </c>
      <c r="F75" s="117" t="s">
        <v>558</v>
      </c>
      <c r="G75" s="117" t="s">
        <v>559</v>
      </c>
      <c r="H75" s="117">
        <v>0</v>
      </c>
      <c r="I75" s="117">
        <v>0</v>
      </c>
      <c r="J75" s="117">
        <v>0</v>
      </c>
      <c r="K75" s="117">
        <v>0</v>
      </c>
      <c r="L75" s="117">
        <v>0</v>
      </c>
      <c r="M75" s="117">
        <v>0</v>
      </c>
      <c r="N75" s="117">
        <v>0</v>
      </c>
      <c r="O75" s="117">
        <v>0</v>
      </c>
      <c r="P75" s="117">
        <v>0</v>
      </c>
      <c r="Q75" s="117">
        <v>0</v>
      </c>
      <c r="R75" s="117">
        <v>0</v>
      </c>
      <c r="S75" s="117">
        <v>0</v>
      </c>
      <c r="T75" s="117">
        <v>0</v>
      </c>
      <c r="U75" s="117">
        <v>0</v>
      </c>
      <c r="V75" s="117">
        <v>0</v>
      </c>
      <c r="W75" s="117">
        <v>0</v>
      </c>
      <c r="X75" s="117">
        <v>0</v>
      </c>
      <c r="Y75" s="117">
        <v>0</v>
      </c>
      <c r="Z75" s="117">
        <v>0</v>
      </c>
      <c r="AA75" s="117">
        <v>0</v>
      </c>
      <c r="AB75" s="117">
        <v>0</v>
      </c>
      <c r="AC75" s="117">
        <v>0</v>
      </c>
      <c r="AD75" s="117">
        <v>0</v>
      </c>
      <c r="AE75" s="117">
        <v>0</v>
      </c>
      <c r="AF75" s="117">
        <v>0</v>
      </c>
      <c r="AG75" s="117">
        <v>0</v>
      </c>
      <c r="AH75" s="117">
        <v>0</v>
      </c>
      <c r="AI75" s="117">
        <v>0</v>
      </c>
      <c r="AJ75" s="117">
        <v>0</v>
      </c>
      <c r="AK75" s="117">
        <v>0</v>
      </c>
      <c r="AL75" s="117">
        <v>0</v>
      </c>
      <c r="AM75" s="117">
        <v>0</v>
      </c>
      <c r="AN75" s="117">
        <v>0</v>
      </c>
      <c r="AO75" s="117">
        <v>0</v>
      </c>
      <c r="AP75" s="117">
        <v>0</v>
      </c>
      <c r="AQ75" s="117">
        <v>0</v>
      </c>
      <c r="AR75" s="117">
        <v>0</v>
      </c>
      <c r="AS75" s="117">
        <v>0</v>
      </c>
      <c r="AT75" s="117">
        <v>0</v>
      </c>
      <c r="AU75" s="117">
        <v>0</v>
      </c>
      <c r="AV75" s="117">
        <v>408</v>
      </c>
      <c r="AW75" s="117">
        <v>6</v>
      </c>
      <c r="AX75" s="117">
        <v>12</v>
      </c>
      <c r="AY75" s="117">
        <v>10</v>
      </c>
      <c r="AZ75" s="117">
        <v>2</v>
      </c>
      <c r="BA75" s="117">
        <v>0</v>
      </c>
      <c r="BB75" s="117">
        <v>0</v>
      </c>
      <c r="BC75" s="117">
        <v>0</v>
      </c>
      <c r="BD75" s="117">
        <v>0</v>
      </c>
      <c r="BE75" s="117">
        <v>0</v>
      </c>
      <c r="BF75" s="117">
        <v>0</v>
      </c>
      <c r="BG75" s="117">
        <v>483</v>
      </c>
      <c r="BH75" s="117">
        <v>0</v>
      </c>
    </row>
    <row r="76" spans="1:60" x14ac:dyDescent="0.25">
      <c r="A76" s="117" t="s">
        <v>644</v>
      </c>
      <c r="B76" s="117" t="s">
        <v>544</v>
      </c>
      <c r="C76" s="117" t="s">
        <v>545</v>
      </c>
      <c r="D76" s="117" t="s">
        <v>556</v>
      </c>
      <c r="E76" s="117" t="s">
        <v>557</v>
      </c>
      <c r="F76" s="117" t="s">
        <v>558</v>
      </c>
      <c r="G76" s="117" t="s">
        <v>645</v>
      </c>
      <c r="H76" s="117">
        <v>0</v>
      </c>
      <c r="I76" s="117">
        <v>0</v>
      </c>
      <c r="J76" s="117">
        <v>0</v>
      </c>
      <c r="K76" s="117">
        <v>0</v>
      </c>
      <c r="L76" s="117">
        <v>58</v>
      </c>
      <c r="M76" s="117">
        <v>17</v>
      </c>
      <c r="N76" s="117">
        <v>0</v>
      </c>
      <c r="O76" s="117">
        <v>0</v>
      </c>
      <c r="P76" s="117">
        <v>0</v>
      </c>
      <c r="Q76" s="117">
        <v>0</v>
      </c>
      <c r="R76" s="117">
        <v>0</v>
      </c>
      <c r="S76" s="117">
        <v>0</v>
      </c>
      <c r="T76" s="117">
        <v>0</v>
      </c>
      <c r="U76" s="117">
        <v>0</v>
      </c>
      <c r="V76" s="117">
        <v>0</v>
      </c>
      <c r="W76" s="117">
        <v>0</v>
      </c>
      <c r="X76" s="117">
        <v>0</v>
      </c>
      <c r="Y76" s="117">
        <v>0</v>
      </c>
      <c r="Z76" s="117">
        <v>0</v>
      </c>
      <c r="AA76" s="117">
        <v>0</v>
      </c>
      <c r="AB76" s="117">
        <v>0</v>
      </c>
      <c r="AC76" s="117">
        <v>0</v>
      </c>
      <c r="AD76" s="117">
        <v>0</v>
      </c>
      <c r="AE76" s="117">
        <v>0</v>
      </c>
      <c r="AF76" s="117">
        <v>0</v>
      </c>
      <c r="AG76" s="117">
        <v>0</v>
      </c>
      <c r="AH76" s="117">
        <v>0</v>
      </c>
      <c r="AI76" s="117">
        <v>0</v>
      </c>
      <c r="AJ76" s="117">
        <v>0</v>
      </c>
      <c r="AK76" s="117">
        <v>1</v>
      </c>
      <c r="AL76" s="117">
        <v>0</v>
      </c>
      <c r="AM76" s="117">
        <v>0</v>
      </c>
      <c r="AN76" s="117">
        <v>0</v>
      </c>
      <c r="AO76" s="117">
        <v>0</v>
      </c>
      <c r="AP76" s="117">
        <v>0</v>
      </c>
      <c r="AQ76" s="117">
        <v>0</v>
      </c>
      <c r="AR76" s="117">
        <v>0</v>
      </c>
      <c r="AS76" s="117">
        <v>0</v>
      </c>
      <c r="AT76" s="117">
        <v>0</v>
      </c>
      <c r="AU76" s="117">
        <v>0</v>
      </c>
      <c r="AV76" s="117">
        <v>0</v>
      </c>
      <c r="AW76" s="117">
        <v>0</v>
      </c>
      <c r="AX76" s="117">
        <v>0</v>
      </c>
      <c r="AY76" s="117">
        <v>0</v>
      </c>
      <c r="AZ76" s="117">
        <v>0</v>
      </c>
      <c r="BA76" s="117">
        <v>0</v>
      </c>
      <c r="BB76" s="117">
        <v>0</v>
      </c>
      <c r="BC76" s="117">
        <v>0</v>
      </c>
      <c r="BD76" s="117">
        <v>0</v>
      </c>
      <c r="BE76" s="117">
        <v>0</v>
      </c>
      <c r="BF76" s="117">
        <v>0</v>
      </c>
      <c r="BG76" s="117">
        <v>0</v>
      </c>
      <c r="BH76" s="117">
        <v>5</v>
      </c>
    </row>
    <row r="77" spans="1:60" x14ac:dyDescent="0.25">
      <c r="A77" s="117" t="s">
        <v>646</v>
      </c>
      <c r="B77" s="117" t="s">
        <v>544</v>
      </c>
      <c r="C77" s="117" t="s">
        <v>545</v>
      </c>
      <c r="D77" s="117" t="s">
        <v>546</v>
      </c>
      <c r="E77" s="117" t="s">
        <v>547</v>
      </c>
      <c r="F77" s="117" t="s">
        <v>548</v>
      </c>
      <c r="G77" s="117" t="s">
        <v>549</v>
      </c>
      <c r="H77" s="117">
        <v>0</v>
      </c>
      <c r="I77" s="117">
        <v>0</v>
      </c>
      <c r="J77" s="117">
        <v>0</v>
      </c>
      <c r="K77" s="117">
        <v>0</v>
      </c>
      <c r="L77" s="117">
        <v>0</v>
      </c>
      <c r="M77" s="117">
        <v>0</v>
      </c>
      <c r="N77" s="117">
        <v>0</v>
      </c>
      <c r="O77" s="117">
        <v>0</v>
      </c>
      <c r="P77" s="117">
        <v>0</v>
      </c>
      <c r="Q77" s="117">
        <v>0</v>
      </c>
      <c r="R77" s="117">
        <v>0</v>
      </c>
      <c r="S77" s="117">
        <v>0</v>
      </c>
      <c r="T77" s="117">
        <v>0</v>
      </c>
      <c r="U77" s="117">
        <v>0</v>
      </c>
      <c r="V77" s="117">
        <v>0</v>
      </c>
      <c r="W77" s="117">
        <v>0</v>
      </c>
      <c r="X77" s="117">
        <v>0</v>
      </c>
      <c r="Y77" s="117">
        <v>0</v>
      </c>
      <c r="Z77" s="117">
        <v>0</v>
      </c>
      <c r="AA77" s="117">
        <v>0</v>
      </c>
      <c r="AB77" s="117">
        <v>0</v>
      </c>
      <c r="AC77" s="117">
        <v>0</v>
      </c>
      <c r="AD77" s="117">
        <v>0</v>
      </c>
      <c r="AE77" s="117">
        <v>0</v>
      </c>
      <c r="AF77" s="117">
        <v>0</v>
      </c>
      <c r="AG77" s="117">
        <v>0</v>
      </c>
      <c r="AH77" s="117">
        <v>0</v>
      </c>
      <c r="AI77" s="117">
        <v>0</v>
      </c>
      <c r="AJ77" s="117">
        <v>0</v>
      </c>
      <c r="AK77" s="117">
        <v>0</v>
      </c>
      <c r="AL77" s="117">
        <v>0</v>
      </c>
      <c r="AM77" s="117">
        <v>0</v>
      </c>
      <c r="AN77" s="117">
        <v>0</v>
      </c>
      <c r="AO77" s="117">
        <v>0</v>
      </c>
      <c r="AP77" s="117">
        <v>0</v>
      </c>
      <c r="AQ77" s="117">
        <v>0</v>
      </c>
      <c r="AR77" s="117">
        <v>0</v>
      </c>
      <c r="AS77" s="117">
        <v>0</v>
      </c>
      <c r="AT77" s="117">
        <v>0</v>
      </c>
      <c r="AU77" s="117">
        <v>0</v>
      </c>
      <c r="AV77" s="117">
        <v>12</v>
      </c>
      <c r="AW77" s="117">
        <v>0</v>
      </c>
      <c r="AX77" s="117">
        <v>0</v>
      </c>
      <c r="AY77" s="117">
        <v>0</v>
      </c>
      <c r="AZ77" s="117">
        <v>0</v>
      </c>
      <c r="BA77" s="117">
        <v>0</v>
      </c>
      <c r="BB77" s="117">
        <v>0</v>
      </c>
      <c r="BC77" s="117">
        <v>0</v>
      </c>
      <c r="BD77" s="117">
        <v>0</v>
      </c>
      <c r="BE77" s="117">
        <v>0</v>
      </c>
      <c r="BF77" s="117">
        <v>0</v>
      </c>
      <c r="BG77" s="117">
        <v>15</v>
      </c>
      <c r="BH77" s="117">
        <v>0</v>
      </c>
    </row>
    <row r="78" spans="1:60" x14ac:dyDescent="0.25">
      <c r="A78" s="117" t="s">
        <v>647</v>
      </c>
      <c r="B78" s="117" t="s">
        <v>544</v>
      </c>
      <c r="C78" s="117" t="s">
        <v>545</v>
      </c>
      <c r="D78" s="117" t="s">
        <v>546</v>
      </c>
      <c r="E78" s="117" t="s">
        <v>571</v>
      </c>
      <c r="F78" s="117" t="s">
        <v>572</v>
      </c>
      <c r="G78" s="117" t="s">
        <v>573</v>
      </c>
      <c r="H78" s="117">
        <v>0</v>
      </c>
      <c r="I78" s="117">
        <v>0</v>
      </c>
      <c r="J78" s="117">
        <v>0</v>
      </c>
      <c r="K78" s="117">
        <v>0</v>
      </c>
      <c r="L78" s="117">
        <v>0</v>
      </c>
      <c r="M78" s="117">
        <v>0</v>
      </c>
      <c r="N78" s="117">
        <v>0</v>
      </c>
      <c r="O78" s="117">
        <v>0</v>
      </c>
      <c r="P78" s="117">
        <v>0</v>
      </c>
      <c r="Q78" s="117">
        <v>0</v>
      </c>
      <c r="R78" s="117">
        <v>0</v>
      </c>
      <c r="S78" s="117">
        <v>0</v>
      </c>
      <c r="T78" s="117">
        <v>0</v>
      </c>
      <c r="U78" s="117">
        <v>0</v>
      </c>
      <c r="V78" s="117">
        <v>0</v>
      </c>
      <c r="W78" s="117">
        <v>0</v>
      </c>
      <c r="X78" s="117">
        <v>0</v>
      </c>
      <c r="Y78" s="117">
        <v>3</v>
      </c>
      <c r="Z78" s="117">
        <v>0</v>
      </c>
      <c r="AA78" s="117">
        <v>0</v>
      </c>
      <c r="AB78" s="117">
        <v>3</v>
      </c>
      <c r="AC78" s="117">
        <v>0</v>
      </c>
      <c r="AD78" s="117">
        <v>0</v>
      </c>
      <c r="AE78" s="117">
        <v>0</v>
      </c>
      <c r="AF78" s="117">
        <v>0</v>
      </c>
      <c r="AG78" s="117">
        <v>0</v>
      </c>
      <c r="AH78" s="117">
        <v>0</v>
      </c>
      <c r="AI78" s="117">
        <v>0</v>
      </c>
      <c r="AJ78" s="117">
        <v>0</v>
      </c>
      <c r="AK78" s="117">
        <v>0</v>
      </c>
      <c r="AL78" s="117">
        <v>0</v>
      </c>
      <c r="AM78" s="117">
        <v>0</v>
      </c>
      <c r="AN78" s="117">
        <v>0</v>
      </c>
      <c r="AO78" s="117">
        <v>0</v>
      </c>
      <c r="AP78" s="117">
        <v>0</v>
      </c>
      <c r="AQ78" s="117">
        <v>0</v>
      </c>
      <c r="AR78" s="117">
        <v>0</v>
      </c>
      <c r="AS78" s="117">
        <v>0</v>
      </c>
      <c r="AT78" s="117">
        <v>0</v>
      </c>
      <c r="AU78" s="117">
        <v>0</v>
      </c>
      <c r="AV78" s="117">
        <v>0</v>
      </c>
      <c r="AW78" s="117">
        <v>0</v>
      </c>
      <c r="AX78" s="117">
        <v>0</v>
      </c>
      <c r="AY78" s="117">
        <v>1</v>
      </c>
      <c r="AZ78" s="117">
        <v>1</v>
      </c>
      <c r="BA78" s="117">
        <v>0</v>
      </c>
      <c r="BB78" s="117">
        <v>0</v>
      </c>
      <c r="BC78" s="117">
        <v>0</v>
      </c>
      <c r="BD78" s="117">
        <v>0</v>
      </c>
      <c r="BE78" s="117">
        <v>0</v>
      </c>
      <c r="BF78" s="117">
        <v>0</v>
      </c>
      <c r="BG78" s="117">
        <v>0</v>
      </c>
      <c r="BH78" s="117">
        <v>57</v>
      </c>
    </row>
    <row r="79" spans="1:60" x14ac:dyDescent="0.25">
      <c r="A79" s="117" t="s">
        <v>648</v>
      </c>
      <c r="B79" s="117" t="s">
        <v>544</v>
      </c>
      <c r="C79" s="117" t="s">
        <v>545</v>
      </c>
      <c r="D79" s="117" t="s">
        <v>546</v>
      </c>
      <c r="E79" s="117" t="s">
        <v>571</v>
      </c>
      <c r="F79" s="117" t="s">
        <v>572</v>
      </c>
      <c r="G79" s="117" t="s">
        <v>573</v>
      </c>
      <c r="H79" s="117">
        <v>0</v>
      </c>
      <c r="I79" s="117">
        <v>0</v>
      </c>
      <c r="J79" s="117">
        <v>0</v>
      </c>
      <c r="K79" s="117">
        <v>0</v>
      </c>
      <c r="L79" s="117">
        <v>0</v>
      </c>
      <c r="M79" s="117">
        <v>0</v>
      </c>
      <c r="N79" s="117">
        <v>0</v>
      </c>
      <c r="O79" s="117">
        <v>0</v>
      </c>
      <c r="P79" s="117">
        <v>0</v>
      </c>
      <c r="Q79" s="117">
        <v>0</v>
      </c>
      <c r="R79" s="117">
        <v>0</v>
      </c>
      <c r="S79" s="117">
        <v>0</v>
      </c>
      <c r="T79" s="117">
        <v>0</v>
      </c>
      <c r="U79" s="117">
        <v>0</v>
      </c>
      <c r="V79" s="117">
        <v>0</v>
      </c>
      <c r="W79" s="117">
        <v>0</v>
      </c>
      <c r="X79" s="117">
        <v>0</v>
      </c>
      <c r="Y79" s="117">
        <v>3</v>
      </c>
      <c r="Z79" s="117">
        <v>4</v>
      </c>
      <c r="AA79" s="117">
        <v>0</v>
      </c>
      <c r="AB79" s="117">
        <v>3</v>
      </c>
      <c r="AC79" s="117">
        <v>0</v>
      </c>
      <c r="AD79" s="117">
        <v>0</v>
      </c>
      <c r="AE79" s="117">
        <v>0</v>
      </c>
      <c r="AF79" s="117">
        <v>0</v>
      </c>
      <c r="AG79" s="117">
        <v>0</v>
      </c>
      <c r="AH79" s="117">
        <v>0</v>
      </c>
      <c r="AI79" s="117">
        <v>0</v>
      </c>
      <c r="AJ79" s="117">
        <v>0</v>
      </c>
      <c r="AK79" s="117">
        <v>0</v>
      </c>
      <c r="AL79" s="117">
        <v>0</v>
      </c>
      <c r="AM79" s="117">
        <v>0</v>
      </c>
      <c r="AN79" s="117">
        <v>0</v>
      </c>
      <c r="AO79" s="117">
        <v>0</v>
      </c>
      <c r="AP79" s="117">
        <v>0</v>
      </c>
      <c r="AQ79" s="117">
        <v>0</v>
      </c>
      <c r="AR79" s="117">
        <v>0</v>
      </c>
      <c r="AS79" s="117">
        <v>0</v>
      </c>
      <c r="AT79" s="117">
        <v>0</v>
      </c>
      <c r="AU79" s="117">
        <v>0</v>
      </c>
      <c r="AV79" s="117">
        <v>0</v>
      </c>
      <c r="AW79" s="117">
        <v>2</v>
      </c>
      <c r="AX79" s="117">
        <v>4</v>
      </c>
      <c r="AY79" s="117">
        <v>4</v>
      </c>
      <c r="AZ79" s="117">
        <v>12</v>
      </c>
      <c r="BA79" s="117">
        <v>0</v>
      </c>
      <c r="BB79" s="117">
        <v>0</v>
      </c>
      <c r="BC79" s="117">
        <v>0</v>
      </c>
      <c r="BD79" s="117">
        <v>0</v>
      </c>
      <c r="BE79" s="117">
        <v>0</v>
      </c>
      <c r="BF79" s="117">
        <v>0</v>
      </c>
      <c r="BG79" s="117">
        <v>0</v>
      </c>
      <c r="BH79" s="117">
        <v>10</v>
      </c>
    </row>
    <row r="80" spans="1:60" x14ac:dyDescent="0.25">
      <c r="A80" s="117" t="s">
        <v>649</v>
      </c>
      <c r="B80" s="117" t="s">
        <v>544</v>
      </c>
      <c r="C80" s="117" t="s">
        <v>545</v>
      </c>
      <c r="D80" s="117" t="s">
        <v>546</v>
      </c>
      <c r="E80" s="117" t="s">
        <v>562</v>
      </c>
      <c r="F80" s="117" t="s">
        <v>563</v>
      </c>
      <c r="G80" s="117" t="s">
        <v>564</v>
      </c>
      <c r="H80" s="117">
        <v>0</v>
      </c>
      <c r="I80" s="117">
        <v>0</v>
      </c>
      <c r="J80" s="117">
        <v>0</v>
      </c>
      <c r="K80" s="117">
        <v>0</v>
      </c>
      <c r="L80" s="117">
        <v>0</v>
      </c>
      <c r="M80" s="117">
        <v>0</v>
      </c>
      <c r="N80" s="117">
        <v>0</v>
      </c>
      <c r="O80" s="117">
        <v>0</v>
      </c>
      <c r="P80" s="117">
        <v>0</v>
      </c>
      <c r="Q80" s="117">
        <v>0</v>
      </c>
      <c r="R80" s="117">
        <v>0</v>
      </c>
      <c r="S80" s="117">
        <v>0</v>
      </c>
      <c r="T80" s="117">
        <v>0</v>
      </c>
      <c r="U80" s="117">
        <v>0</v>
      </c>
      <c r="V80" s="117">
        <v>0</v>
      </c>
      <c r="W80" s="117">
        <v>0</v>
      </c>
      <c r="X80" s="117">
        <v>0</v>
      </c>
      <c r="Y80" s="117">
        <v>0</v>
      </c>
      <c r="Z80" s="117">
        <v>0</v>
      </c>
      <c r="AA80" s="117">
        <v>0</v>
      </c>
      <c r="AB80" s="117">
        <v>0</v>
      </c>
      <c r="AC80" s="117">
        <v>0</v>
      </c>
      <c r="AD80" s="117">
        <v>0</v>
      </c>
      <c r="AE80" s="117">
        <v>0</v>
      </c>
      <c r="AF80" s="117">
        <v>0</v>
      </c>
      <c r="AG80" s="117">
        <v>0</v>
      </c>
      <c r="AH80" s="117">
        <v>0</v>
      </c>
      <c r="AI80" s="117">
        <v>0</v>
      </c>
      <c r="AJ80" s="117">
        <v>0</v>
      </c>
      <c r="AK80" s="117">
        <v>0</v>
      </c>
      <c r="AL80" s="117">
        <v>0</v>
      </c>
      <c r="AM80" s="117">
        <v>0</v>
      </c>
      <c r="AN80" s="117">
        <v>0</v>
      </c>
      <c r="AO80" s="117">
        <v>0</v>
      </c>
      <c r="AP80" s="117">
        <v>0</v>
      </c>
      <c r="AQ80" s="117">
        <v>0</v>
      </c>
      <c r="AR80" s="117">
        <v>0</v>
      </c>
      <c r="AS80" s="117">
        <v>0</v>
      </c>
      <c r="AT80" s="117">
        <v>0</v>
      </c>
      <c r="AU80" s="117">
        <v>0</v>
      </c>
      <c r="AV80" s="117">
        <v>0</v>
      </c>
      <c r="AW80" s="117">
        <v>1</v>
      </c>
      <c r="AX80" s="117">
        <v>7</v>
      </c>
      <c r="AY80" s="117">
        <v>0</v>
      </c>
      <c r="AZ80" s="117">
        <v>0</v>
      </c>
      <c r="BA80" s="117">
        <v>0</v>
      </c>
      <c r="BB80" s="117">
        <v>0</v>
      </c>
      <c r="BC80" s="117">
        <v>0</v>
      </c>
      <c r="BD80" s="117">
        <v>0</v>
      </c>
      <c r="BE80" s="117">
        <v>0</v>
      </c>
      <c r="BF80" s="117">
        <v>0</v>
      </c>
      <c r="BG80" s="117">
        <v>0</v>
      </c>
      <c r="BH80" s="117">
        <v>0</v>
      </c>
    </row>
    <row r="81" spans="1:60" x14ac:dyDescent="0.25">
      <c r="A81" s="117" t="s">
        <v>650</v>
      </c>
      <c r="B81" s="117" t="s">
        <v>544</v>
      </c>
      <c r="C81" s="117" t="s">
        <v>545</v>
      </c>
      <c r="D81" s="117" t="s">
        <v>556</v>
      </c>
      <c r="E81" s="117" t="s">
        <v>557</v>
      </c>
      <c r="F81" s="117" t="s">
        <v>558</v>
      </c>
      <c r="G81" s="117" t="s">
        <v>645</v>
      </c>
      <c r="H81" s="117">
        <v>0</v>
      </c>
      <c r="I81" s="117">
        <v>0</v>
      </c>
      <c r="J81" s="117">
        <v>0</v>
      </c>
      <c r="K81" s="117">
        <v>0</v>
      </c>
      <c r="L81" s="117">
        <v>50</v>
      </c>
      <c r="M81" s="117">
        <v>20</v>
      </c>
      <c r="N81" s="117">
        <v>0</v>
      </c>
      <c r="O81" s="117">
        <v>0</v>
      </c>
      <c r="P81" s="117">
        <v>0</v>
      </c>
      <c r="Q81" s="117">
        <v>0</v>
      </c>
      <c r="R81" s="117">
        <v>0</v>
      </c>
      <c r="S81" s="117">
        <v>0</v>
      </c>
      <c r="T81" s="117">
        <v>0</v>
      </c>
      <c r="U81" s="117">
        <v>0</v>
      </c>
      <c r="V81" s="117">
        <v>0</v>
      </c>
      <c r="W81" s="117">
        <v>0</v>
      </c>
      <c r="X81" s="117">
        <v>0</v>
      </c>
      <c r="Y81" s="117">
        <v>0</v>
      </c>
      <c r="Z81" s="117">
        <v>0</v>
      </c>
      <c r="AA81" s="117">
        <v>0</v>
      </c>
      <c r="AB81" s="117">
        <v>0</v>
      </c>
      <c r="AC81" s="117">
        <v>0</v>
      </c>
      <c r="AD81" s="117">
        <v>0</v>
      </c>
      <c r="AE81" s="117">
        <v>0</v>
      </c>
      <c r="AF81" s="117">
        <v>0</v>
      </c>
      <c r="AG81" s="117">
        <v>0</v>
      </c>
      <c r="AH81" s="117">
        <v>0</v>
      </c>
      <c r="AI81" s="117">
        <v>0</v>
      </c>
      <c r="AJ81" s="117">
        <v>0</v>
      </c>
      <c r="AK81" s="117">
        <v>0</v>
      </c>
      <c r="AL81" s="117">
        <v>0</v>
      </c>
      <c r="AM81" s="117">
        <v>0</v>
      </c>
      <c r="AN81" s="117">
        <v>0</v>
      </c>
      <c r="AO81" s="117">
        <v>0</v>
      </c>
      <c r="AP81" s="117">
        <v>0</v>
      </c>
      <c r="AQ81" s="117">
        <v>0</v>
      </c>
      <c r="AR81" s="117">
        <v>0</v>
      </c>
      <c r="AS81" s="117">
        <v>0</v>
      </c>
      <c r="AT81" s="117">
        <v>0</v>
      </c>
      <c r="AU81" s="117">
        <v>0</v>
      </c>
      <c r="AV81" s="117">
        <v>0</v>
      </c>
      <c r="AW81" s="117">
        <v>0</v>
      </c>
      <c r="AX81" s="117">
        <v>0</v>
      </c>
      <c r="AY81" s="117">
        <v>0</v>
      </c>
      <c r="AZ81" s="117">
        <v>0</v>
      </c>
      <c r="BA81" s="117">
        <v>0</v>
      </c>
      <c r="BB81" s="117">
        <v>0</v>
      </c>
      <c r="BC81" s="117">
        <v>0</v>
      </c>
      <c r="BD81" s="117">
        <v>0</v>
      </c>
      <c r="BE81" s="117">
        <v>0</v>
      </c>
      <c r="BF81" s="117">
        <v>0</v>
      </c>
      <c r="BG81" s="117">
        <v>0</v>
      </c>
      <c r="BH81" s="117">
        <v>0</v>
      </c>
    </row>
    <row r="82" spans="1:60" x14ac:dyDescent="0.25">
      <c r="A82" s="117" t="s">
        <v>651</v>
      </c>
      <c r="B82" s="117" t="s">
        <v>544</v>
      </c>
      <c r="C82" s="117" t="s">
        <v>545</v>
      </c>
      <c r="D82" s="117" t="s">
        <v>546</v>
      </c>
      <c r="E82" s="117" t="s">
        <v>547</v>
      </c>
      <c r="F82" s="117" t="s">
        <v>548</v>
      </c>
      <c r="G82" s="117" t="s">
        <v>549</v>
      </c>
      <c r="H82" s="117">
        <v>0</v>
      </c>
      <c r="I82" s="117">
        <v>0</v>
      </c>
      <c r="J82" s="117">
        <v>0</v>
      </c>
      <c r="K82" s="117">
        <v>0</v>
      </c>
      <c r="L82" s="117">
        <v>0</v>
      </c>
      <c r="M82" s="117">
        <v>0</v>
      </c>
      <c r="N82" s="117">
        <v>0</v>
      </c>
      <c r="O82" s="117">
        <v>0</v>
      </c>
      <c r="P82" s="117">
        <v>0</v>
      </c>
      <c r="Q82" s="117">
        <v>0</v>
      </c>
      <c r="R82" s="117">
        <v>0</v>
      </c>
      <c r="S82" s="117">
        <v>0</v>
      </c>
      <c r="T82" s="117">
        <v>0</v>
      </c>
      <c r="U82" s="117">
        <v>0</v>
      </c>
      <c r="V82" s="117">
        <v>0</v>
      </c>
      <c r="W82" s="117">
        <v>0</v>
      </c>
      <c r="X82" s="117">
        <v>0</v>
      </c>
      <c r="Y82" s="117">
        <v>0</v>
      </c>
      <c r="Z82" s="117">
        <v>0</v>
      </c>
      <c r="AA82" s="117">
        <v>0</v>
      </c>
      <c r="AB82" s="117">
        <v>0</v>
      </c>
      <c r="AC82" s="117">
        <v>0</v>
      </c>
      <c r="AD82" s="117">
        <v>0</v>
      </c>
      <c r="AE82" s="117">
        <v>0</v>
      </c>
      <c r="AF82" s="117">
        <v>0</v>
      </c>
      <c r="AG82" s="117">
        <v>0</v>
      </c>
      <c r="AH82" s="117">
        <v>0</v>
      </c>
      <c r="AI82" s="117">
        <v>0</v>
      </c>
      <c r="AJ82" s="117">
        <v>0</v>
      </c>
      <c r="AK82" s="117">
        <v>0</v>
      </c>
      <c r="AL82" s="117">
        <v>0</v>
      </c>
      <c r="AM82" s="117">
        <v>1</v>
      </c>
      <c r="AN82" s="117">
        <v>0</v>
      </c>
      <c r="AO82" s="117">
        <v>0</v>
      </c>
      <c r="AP82" s="117">
        <v>0</v>
      </c>
      <c r="AQ82" s="117">
        <v>0</v>
      </c>
      <c r="AR82" s="117">
        <v>0</v>
      </c>
      <c r="AS82" s="117">
        <v>0</v>
      </c>
      <c r="AT82" s="117">
        <v>0</v>
      </c>
      <c r="AU82" s="117">
        <v>0</v>
      </c>
      <c r="AV82" s="117">
        <v>10</v>
      </c>
      <c r="AW82" s="117">
        <v>0</v>
      </c>
      <c r="AX82" s="117">
        <v>0</v>
      </c>
      <c r="AY82" s="117">
        <v>0</v>
      </c>
      <c r="AZ82" s="117">
        <v>2</v>
      </c>
      <c r="BA82" s="117">
        <v>0</v>
      </c>
      <c r="BB82" s="117">
        <v>0</v>
      </c>
      <c r="BC82" s="117">
        <v>0</v>
      </c>
      <c r="BD82" s="117">
        <v>0</v>
      </c>
      <c r="BE82" s="117">
        <v>0</v>
      </c>
      <c r="BF82" s="117">
        <v>0</v>
      </c>
      <c r="BG82" s="117">
        <v>7</v>
      </c>
      <c r="BH82" s="117">
        <v>0</v>
      </c>
    </row>
    <row r="83" spans="1:60" x14ac:dyDescent="0.25">
      <c r="A83" s="117" t="s">
        <v>652</v>
      </c>
      <c r="B83" s="117" t="s">
        <v>544</v>
      </c>
      <c r="C83" s="117" t="s">
        <v>545</v>
      </c>
      <c r="D83" s="117" t="s">
        <v>546</v>
      </c>
      <c r="E83" s="117" t="s">
        <v>562</v>
      </c>
      <c r="F83" s="117" t="s">
        <v>563</v>
      </c>
      <c r="G83" s="117" t="s">
        <v>564</v>
      </c>
      <c r="H83" s="117">
        <v>0</v>
      </c>
      <c r="I83" s="117">
        <v>0</v>
      </c>
      <c r="J83" s="117">
        <v>0</v>
      </c>
      <c r="K83" s="117">
        <v>0</v>
      </c>
      <c r="L83" s="117">
        <v>7</v>
      </c>
      <c r="M83" s="117">
        <v>0</v>
      </c>
      <c r="N83" s="117">
        <v>0</v>
      </c>
      <c r="O83" s="117">
        <v>0</v>
      </c>
      <c r="P83" s="117">
        <v>0</v>
      </c>
      <c r="Q83" s="117">
        <v>0</v>
      </c>
      <c r="R83" s="117">
        <v>0</v>
      </c>
      <c r="S83" s="117">
        <v>0</v>
      </c>
      <c r="T83" s="117">
        <v>0</v>
      </c>
      <c r="U83" s="117">
        <v>0</v>
      </c>
      <c r="V83" s="117">
        <v>0</v>
      </c>
      <c r="W83" s="117">
        <v>0</v>
      </c>
      <c r="X83" s="117">
        <v>0</v>
      </c>
      <c r="Y83" s="117">
        <v>0</v>
      </c>
      <c r="Z83" s="117">
        <v>3</v>
      </c>
      <c r="AA83" s="117">
        <v>0</v>
      </c>
      <c r="AB83" s="117">
        <v>0</v>
      </c>
      <c r="AC83" s="117">
        <v>0</v>
      </c>
      <c r="AD83" s="117">
        <v>0</v>
      </c>
      <c r="AE83" s="117">
        <v>0</v>
      </c>
      <c r="AF83" s="117">
        <v>0</v>
      </c>
      <c r="AG83" s="117">
        <v>0</v>
      </c>
      <c r="AH83" s="117">
        <v>0</v>
      </c>
      <c r="AI83" s="117">
        <v>0</v>
      </c>
      <c r="AJ83" s="117">
        <v>0</v>
      </c>
      <c r="AK83" s="117">
        <v>0</v>
      </c>
      <c r="AL83" s="117">
        <v>0</v>
      </c>
      <c r="AM83" s="117">
        <v>2</v>
      </c>
      <c r="AN83" s="117">
        <v>5</v>
      </c>
      <c r="AO83" s="117">
        <v>8</v>
      </c>
      <c r="AP83" s="117">
        <v>0</v>
      </c>
      <c r="AQ83" s="117">
        <v>0</v>
      </c>
      <c r="AR83" s="117">
        <v>0</v>
      </c>
      <c r="AS83" s="117">
        <v>0</v>
      </c>
      <c r="AT83" s="117">
        <v>0</v>
      </c>
      <c r="AU83" s="117">
        <v>0</v>
      </c>
      <c r="AV83" s="117">
        <v>0</v>
      </c>
      <c r="AW83" s="117">
        <v>0</v>
      </c>
      <c r="AX83" s="117">
        <v>8</v>
      </c>
      <c r="AY83" s="117">
        <v>0</v>
      </c>
      <c r="AZ83" s="117">
        <v>1</v>
      </c>
      <c r="BA83" s="117">
        <v>0</v>
      </c>
      <c r="BB83" s="117">
        <v>0</v>
      </c>
      <c r="BC83" s="117">
        <v>0</v>
      </c>
      <c r="BD83" s="117">
        <v>0</v>
      </c>
      <c r="BE83" s="117">
        <v>0</v>
      </c>
      <c r="BF83" s="117">
        <v>0</v>
      </c>
      <c r="BG83" s="117">
        <v>0</v>
      </c>
      <c r="BH83" s="117">
        <v>3</v>
      </c>
    </row>
    <row r="84" spans="1:60" x14ac:dyDescent="0.25">
      <c r="A84" s="117" t="s">
        <v>653</v>
      </c>
      <c r="B84" s="117" t="s">
        <v>544</v>
      </c>
      <c r="C84" s="117" t="s">
        <v>545</v>
      </c>
      <c r="D84" s="117" t="s">
        <v>556</v>
      </c>
      <c r="E84" s="117" t="s">
        <v>557</v>
      </c>
      <c r="F84" s="117" t="s">
        <v>558</v>
      </c>
      <c r="G84" s="117" t="s">
        <v>645</v>
      </c>
      <c r="H84" s="117">
        <v>0</v>
      </c>
      <c r="I84" s="117">
        <v>0</v>
      </c>
      <c r="J84" s="117">
        <v>0</v>
      </c>
      <c r="K84" s="117">
        <v>0</v>
      </c>
      <c r="L84" s="117">
        <v>8</v>
      </c>
      <c r="M84" s="117">
        <v>3</v>
      </c>
      <c r="N84" s="117">
        <v>0</v>
      </c>
      <c r="O84" s="117">
        <v>0</v>
      </c>
      <c r="P84" s="117">
        <v>0</v>
      </c>
      <c r="Q84" s="117">
        <v>0</v>
      </c>
      <c r="R84" s="117">
        <v>0</v>
      </c>
      <c r="S84" s="117">
        <v>0</v>
      </c>
      <c r="T84" s="117">
        <v>0</v>
      </c>
      <c r="U84" s="117">
        <v>0</v>
      </c>
      <c r="V84" s="117">
        <v>0</v>
      </c>
      <c r="W84" s="117">
        <v>0</v>
      </c>
      <c r="X84" s="117">
        <v>0</v>
      </c>
      <c r="Y84" s="117">
        <v>0</v>
      </c>
      <c r="Z84" s="117">
        <v>0</v>
      </c>
      <c r="AA84" s="117">
        <v>2</v>
      </c>
      <c r="AB84" s="117">
        <v>0</v>
      </c>
      <c r="AC84" s="117">
        <v>0</v>
      </c>
      <c r="AD84" s="117">
        <v>0</v>
      </c>
      <c r="AE84" s="117">
        <v>0</v>
      </c>
      <c r="AF84" s="117">
        <v>0</v>
      </c>
      <c r="AG84" s="117">
        <v>0</v>
      </c>
      <c r="AH84" s="117">
        <v>0</v>
      </c>
      <c r="AI84" s="117">
        <v>0</v>
      </c>
      <c r="AJ84" s="117">
        <v>0</v>
      </c>
      <c r="AK84" s="117">
        <v>0</v>
      </c>
      <c r="AL84" s="117">
        <v>0</v>
      </c>
      <c r="AM84" s="117">
        <v>0</v>
      </c>
      <c r="AN84" s="117">
        <v>0</v>
      </c>
      <c r="AO84" s="117">
        <v>0</v>
      </c>
      <c r="AP84" s="117">
        <v>0</v>
      </c>
      <c r="AQ84" s="117">
        <v>0</v>
      </c>
      <c r="AR84" s="117">
        <v>0</v>
      </c>
      <c r="AS84" s="117">
        <v>0</v>
      </c>
      <c r="AT84" s="117">
        <v>0</v>
      </c>
      <c r="AU84" s="117">
        <v>0</v>
      </c>
      <c r="AV84" s="117">
        <v>0</v>
      </c>
      <c r="AW84" s="117">
        <v>1</v>
      </c>
      <c r="AX84" s="117">
        <v>0</v>
      </c>
      <c r="AY84" s="117">
        <v>18</v>
      </c>
      <c r="AZ84" s="117">
        <v>1</v>
      </c>
      <c r="BA84" s="117">
        <v>0</v>
      </c>
      <c r="BB84" s="117">
        <v>0</v>
      </c>
      <c r="BC84" s="117">
        <v>0</v>
      </c>
      <c r="BD84" s="117">
        <v>0</v>
      </c>
      <c r="BE84" s="117">
        <v>0</v>
      </c>
      <c r="BF84" s="117">
        <v>0</v>
      </c>
      <c r="BG84" s="117">
        <v>0</v>
      </c>
      <c r="BH84" s="117">
        <v>0</v>
      </c>
    </row>
    <row r="85" spans="1:60" x14ac:dyDescent="0.25">
      <c r="A85" s="117" t="s">
        <v>654</v>
      </c>
      <c r="B85" s="117" t="s">
        <v>544</v>
      </c>
      <c r="C85" s="117" t="s">
        <v>545</v>
      </c>
      <c r="D85" s="117" t="s">
        <v>546</v>
      </c>
      <c r="E85" s="117" t="s">
        <v>571</v>
      </c>
      <c r="F85" s="117" t="s">
        <v>572</v>
      </c>
      <c r="G85" s="117" t="s">
        <v>573</v>
      </c>
      <c r="H85" s="117">
        <v>0</v>
      </c>
      <c r="I85" s="117">
        <v>0</v>
      </c>
      <c r="J85" s="117">
        <v>0</v>
      </c>
      <c r="K85" s="117">
        <v>0</v>
      </c>
      <c r="L85" s="117">
        <v>0</v>
      </c>
      <c r="M85" s="117">
        <v>2</v>
      </c>
      <c r="N85" s="117">
        <v>0</v>
      </c>
      <c r="O85" s="117">
        <v>0</v>
      </c>
      <c r="P85" s="117">
        <v>0</v>
      </c>
      <c r="Q85" s="117">
        <v>0</v>
      </c>
      <c r="R85" s="117">
        <v>0</v>
      </c>
      <c r="S85" s="117">
        <v>0</v>
      </c>
      <c r="T85" s="117">
        <v>0</v>
      </c>
      <c r="U85" s="117">
        <v>0</v>
      </c>
      <c r="V85" s="117">
        <v>0</v>
      </c>
      <c r="W85" s="117">
        <v>0</v>
      </c>
      <c r="X85" s="117">
        <v>0</v>
      </c>
      <c r="Y85" s="117">
        <v>0</v>
      </c>
      <c r="Z85" s="117">
        <v>0</v>
      </c>
      <c r="AA85" s="117">
        <v>0</v>
      </c>
      <c r="AB85" s="117">
        <v>0</v>
      </c>
      <c r="AC85" s="117">
        <v>0</v>
      </c>
      <c r="AD85" s="117">
        <v>0</v>
      </c>
      <c r="AE85" s="117">
        <v>0</v>
      </c>
      <c r="AF85" s="117">
        <v>0</v>
      </c>
      <c r="AG85" s="117">
        <v>0</v>
      </c>
      <c r="AH85" s="117">
        <v>0</v>
      </c>
      <c r="AI85" s="117">
        <v>0</v>
      </c>
      <c r="AJ85" s="117">
        <v>0</v>
      </c>
      <c r="AK85" s="117">
        <v>0</v>
      </c>
      <c r="AL85" s="117">
        <v>0</v>
      </c>
      <c r="AM85" s="117">
        <v>0</v>
      </c>
      <c r="AN85" s="117">
        <v>0</v>
      </c>
      <c r="AO85" s="117">
        <v>0</v>
      </c>
      <c r="AP85" s="117">
        <v>0</v>
      </c>
      <c r="AQ85" s="117">
        <v>0</v>
      </c>
      <c r="AR85" s="117">
        <v>0</v>
      </c>
      <c r="AS85" s="117">
        <v>0</v>
      </c>
      <c r="AT85" s="117">
        <v>0</v>
      </c>
      <c r="AU85" s="117">
        <v>0</v>
      </c>
      <c r="AV85" s="117">
        <v>0</v>
      </c>
      <c r="AW85" s="117">
        <v>0</v>
      </c>
      <c r="AX85" s="117">
        <v>0</v>
      </c>
      <c r="AY85" s="117">
        <v>0</v>
      </c>
      <c r="AZ85" s="117">
        <v>10</v>
      </c>
      <c r="BA85" s="117">
        <v>0</v>
      </c>
      <c r="BB85" s="117">
        <v>0</v>
      </c>
      <c r="BC85" s="117">
        <v>0</v>
      </c>
      <c r="BD85" s="117">
        <v>0</v>
      </c>
      <c r="BE85" s="117">
        <v>0</v>
      </c>
      <c r="BF85" s="117">
        <v>0</v>
      </c>
      <c r="BG85" s="117">
        <v>0</v>
      </c>
      <c r="BH85" s="117">
        <v>3</v>
      </c>
    </row>
    <row r="86" spans="1:60" x14ac:dyDescent="0.25">
      <c r="A86" s="117" t="s">
        <v>655</v>
      </c>
      <c r="B86" s="117" t="s">
        <v>544</v>
      </c>
      <c r="C86" s="117" t="s">
        <v>545</v>
      </c>
      <c r="D86" s="117" t="s">
        <v>556</v>
      </c>
      <c r="E86" s="117" t="s">
        <v>557</v>
      </c>
      <c r="F86" s="117" t="s">
        <v>558</v>
      </c>
      <c r="G86" s="117" t="s">
        <v>559</v>
      </c>
      <c r="H86" s="117">
        <v>0</v>
      </c>
      <c r="I86" s="117">
        <v>0</v>
      </c>
      <c r="J86" s="117">
        <v>0</v>
      </c>
      <c r="K86" s="117">
        <v>0</v>
      </c>
      <c r="L86" s="117">
        <v>0</v>
      </c>
      <c r="M86" s="117">
        <v>0</v>
      </c>
      <c r="N86" s="117">
        <v>0</v>
      </c>
      <c r="O86" s="117">
        <v>0</v>
      </c>
      <c r="P86" s="117">
        <v>0</v>
      </c>
      <c r="Q86" s="117">
        <v>0</v>
      </c>
      <c r="R86" s="117">
        <v>0</v>
      </c>
      <c r="S86" s="117">
        <v>0</v>
      </c>
      <c r="T86" s="117">
        <v>0</v>
      </c>
      <c r="U86" s="117">
        <v>0</v>
      </c>
      <c r="V86" s="117">
        <v>0</v>
      </c>
      <c r="W86" s="117">
        <v>0</v>
      </c>
      <c r="X86" s="117">
        <v>0</v>
      </c>
      <c r="Y86" s="117">
        <v>0</v>
      </c>
      <c r="Z86" s="117">
        <v>0</v>
      </c>
      <c r="AA86" s="117">
        <v>0</v>
      </c>
      <c r="AB86" s="117">
        <v>0</v>
      </c>
      <c r="AC86" s="117">
        <v>0</v>
      </c>
      <c r="AD86" s="117">
        <v>0</v>
      </c>
      <c r="AE86" s="117">
        <v>0</v>
      </c>
      <c r="AF86" s="117">
        <v>0</v>
      </c>
      <c r="AG86" s="117">
        <v>0</v>
      </c>
      <c r="AH86" s="117">
        <v>0</v>
      </c>
      <c r="AI86" s="117">
        <v>0</v>
      </c>
      <c r="AJ86" s="117">
        <v>0</v>
      </c>
      <c r="AK86" s="117">
        <v>0</v>
      </c>
      <c r="AL86" s="117">
        <v>0</v>
      </c>
      <c r="AM86" s="117">
        <v>0</v>
      </c>
      <c r="AN86" s="117">
        <v>0</v>
      </c>
      <c r="AO86" s="117">
        <v>0</v>
      </c>
      <c r="AP86" s="117">
        <v>0</v>
      </c>
      <c r="AQ86" s="117">
        <v>0</v>
      </c>
      <c r="AR86" s="117">
        <v>0</v>
      </c>
      <c r="AS86" s="117">
        <v>0</v>
      </c>
      <c r="AT86" s="117">
        <v>0</v>
      </c>
      <c r="AU86" s="117">
        <v>0</v>
      </c>
      <c r="AV86" s="117">
        <v>0</v>
      </c>
      <c r="AW86" s="117">
        <v>6</v>
      </c>
      <c r="AX86" s="117">
        <v>14</v>
      </c>
      <c r="AY86" s="117">
        <v>2</v>
      </c>
      <c r="AZ86" s="117">
        <v>5</v>
      </c>
      <c r="BA86" s="117">
        <v>0</v>
      </c>
      <c r="BB86" s="117">
        <v>0</v>
      </c>
      <c r="BC86" s="117">
        <v>0</v>
      </c>
      <c r="BD86" s="117">
        <v>0</v>
      </c>
      <c r="BE86" s="117">
        <v>0</v>
      </c>
      <c r="BF86" s="117">
        <v>0</v>
      </c>
      <c r="BG86" s="117">
        <v>0</v>
      </c>
      <c r="BH86" s="117">
        <v>0</v>
      </c>
    </row>
    <row r="87" spans="1:60" x14ac:dyDescent="0.25">
      <c r="A87" s="117" t="s">
        <v>656</v>
      </c>
      <c r="B87" s="117" t="s">
        <v>544</v>
      </c>
      <c r="C87" s="117" t="s">
        <v>545</v>
      </c>
      <c r="D87" s="117" t="s">
        <v>546</v>
      </c>
      <c r="E87" s="117" t="s">
        <v>547</v>
      </c>
      <c r="F87" s="117" t="s">
        <v>548</v>
      </c>
      <c r="G87" s="117" t="s">
        <v>549</v>
      </c>
      <c r="H87" s="117">
        <v>0</v>
      </c>
      <c r="I87" s="117">
        <v>0</v>
      </c>
      <c r="J87" s="117">
        <v>0</v>
      </c>
      <c r="K87" s="117">
        <v>0</v>
      </c>
      <c r="L87" s="117">
        <v>0</v>
      </c>
      <c r="M87" s="117">
        <v>0</v>
      </c>
      <c r="N87" s="117">
        <v>0</v>
      </c>
      <c r="O87" s="117">
        <v>0</v>
      </c>
      <c r="P87" s="117">
        <v>0</v>
      </c>
      <c r="Q87" s="117">
        <v>0</v>
      </c>
      <c r="R87" s="117">
        <v>0</v>
      </c>
      <c r="S87" s="117">
        <v>0</v>
      </c>
      <c r="T87" s="117">
        <v>0</v>
      </c>
      <c r="U87" s="117">
        <v>0</v>
      </c>
      <c r="V87" s="117">
        <v>0</v>
      </c>
      <c r="W87" s="117">
        <v>0</v>
      </c>
      <c r="X87" s="117">
        <v>2</v>
      </c>
      <c r="Y87" s="117">
        <v>0</v>
      </c>
      <c r="Z87" s="117">
        <v>0</v>
      </c>
      <c r="AA87" s="117">
        <v>0</v>
      </c>
      <c r="AB87" s="117">
        <v>0</v>
      </c>
      <c r="AC87" s="117">
        <v>0</v>
      </c>
      <c r="AD87" s="117">
        <v>0</v>
      </c>
      <c r="AE87" s="117">
        <v>0</v>
      </c>
      <c r="AF87" s="117">
        <v>0</v>
      </c>
      <c r="AG87" s="117">
        <v>0</v>
      </c>
      <c r="AH87" s="117">
        <v>0</v>
      </c>
      <c r="AI87" s="117">
        <v>0</v>
      </c>
      <c r="AJ87" s="117">
        <v>0</v>
      </c>
      <c r="AK87" s="117">
        <v>0</v>
      </c>
      <c r="AL87" s="117">
        <v>0</v>
      </c>
      <c r="AM87" s="117">
        <v>0</v>
      </c>
      <c r="AN87" s="117">
        <v>0</v>
      </c>
      <c r="AO87" s="117">
        <v>0</v>
      </c>
      <c r="AP87" s="117">
        <v>0</v>
      </c>
      <c r="AQ87" s="117">
        <v>0</v>
      </c>
      <c r="AR87" s="117">
        <v>0</v>
      </c>
      <c r="AS87" s="117">
        <v>0</v>
      </c>
      <c r="AT87" s="117">
        <v>0</v>
      </c>
      <c r="AU87" s="117">
        <v>0</v>
      </c>
      <c r="AV87" s="117">
        <v>0</v>
      </c>
      <c r="AW87" s="117">
        <v>1</v>
      </c>
      <c r="AX87" s="117">
        <v>4</v>
      </c>
      <c r="AY87" s="117">
        <v>0</v>
      </c>
      <c r="AZ87" s="117">
        <v>16</v>
      </c>
      <c r="BA87" s="117">
        <v>0</v>
      </c>
      <c r="BB87" s="117">
        <v>0</v>
      </c>
      <c r="BC87" s="117">
        <v>0</v>
      </c>
      <c r="BD87" s="117">
        <v>0</v>
      </c>
      <c r="BE87" s="117">
        <v>0</v>
      </c>
      <c r="BF87" s="117">
        <v>0</v>
      </c>
      <c r="BG87" s="117">
        <v>0</v>
      </c>
      <c r="BH87" s="117">
        <v>21</v>
      </c>
    </row>
    <row r="88" spans="1:60" x14ac:dyDescent="0.25">
      <c r="A88" s="117" t="s">
        <v>657</v>
      </c>
      <c r="B88" s="117" t="s">
        <v>544</v>
      </c>
      <c r="C88" s="117" t="s">
        <v>545</v>
      </c>
      <c r="D88" s="117" t="s">
        <v>546</v>
      </c>
      <c r="E88" s="117" t="s">
        <v>562</v>
      </c>
      <c r="F88" s="117" t="s">
        <v>575</v>
      </c>
      <c r="G88" s="117" t="s">
        <v>576</v>
      </c>
      <c r="H88" s="117">
        <v>0</v>
      </c>
      <c r="I88" s="117">
        <v>0</v>
      </c>
      <c r="J88" s="117">
        <v>0</v>
      </c>
      <c r="K88" s="117">
        <v>0</v>
      </c>
      <c r="L88" s="117">
        <v>0</v>
      </c>
      <c r="M88" s="117">
        <v>0</v>
      </c>
      <c r="N88" s="117">
        <v>0</v>
      </c>
      <c r="O88" s="117">
        <v>0</v>
      </c>
      <c r="P88" s="117">
        <v>0</v>
      </c>
      <c r="Q88" s="117">
        <v>0</v>
      </c>
      <c r="R88" s="117">
        <v>0</v>
      </c>
      <c r="S88" s="117">
        <v>0</v>
      </c>
      <c r="T88" s="117">
        <v>0</v>
      </c>
      <c r="U88" s="117">
        <v>0</v>
      </c>
      <c r="V88" s="117">
        <v>0</v>
      </c>
      <c r="W88" s="117">
        <v>0</v>
      </c>
      <c r="X88" s="117">
        <v>0</v>
      </c>
      <c r="Y88" s="117">
        <v>0</v>
      </c>
      <c r="Z88" s="117">
        <v>0</v>
      </c>
      <c r="AA88" s="117">
        <v>0</v>
      </c>
      <c r="AB88" s="117">
        <v>0</v>
      </c>
      <c r="AC88" s="117">
        <v>0</v>
      </c>
      <c r="AD88" s="117">
        <v>0</v>
      </c>
      <c r="AE88" s="117">
        <v>0</v>
      </c>
      <c r="AF88" s="117">
        <v>0</v>
      </c>
      <c r="AG88" s="117">
        <v>0</v>
      </c>
      <c r="AH88" s="117">
        <v>0</v>
      </c>
      <c r="AI88" s="117">
        <v>0</v>
      </c>
      <c r="AJ88" s="117">
        <v>0</v>
      </c>
      <c r="AK88" s="117">
        <v>0</v>
      </c>
      <c r="AL88" s="117">
        <v>0</v>
      </c>
      <c r="AM88" s="117">
        <v>0</v>
      </c>
      <c r="AN88" s="117">
        <v>0</v>
      </c>
      <c r="AO88" s="117">
        <v>0</v>
      </c>
      <c r="AP88" s="117">
        <v>0</v>
      </c>
      <c r="AQ88" s="117">
        <v>0</v>
      </c>
      <c r="AR88" s="117">
        <v>0</v>
      </c>
      <c r="AS88" s="117">
        <v>0</v>
      </c>
      <c r="AT88" s="117">
        <v>0</v>
      </c>
      <c r="AU88" s="117">
        <v>0</v>
      </c>
      <c r="AV88" s="117">
        <v>21</v>
      </c>
      <c r="AW88" s="117">
        <v>0</v>
      </c>
      <c r="AX88" s="117">
        <v>0</v>
      </c>
      <c r="AY88" s="117">
        <v>0</v>
      </c>
      <c r="AZ88" s="117">
        <v>0</v>
      </c>
      <c r="BA88" s="117">
        <v>0</v>
      </c>
      <c r="BB88" s="117">
        <v>0</v>
      </c>
      <c r="BC88" s="117">
        <v>0</v>
      </c>
      <c r="BD88" s="117">
        <v>0</v>
      </c>
      <c r="BE88" s="117">
        <v>0</v>
      </c>
      <c r="BF88" s="117">
        <v>0</v>
      </c>
      <c r="BG88" s="117">
        <v>9</v>
      </c>
      <c r="BH88" s="117">
        <v>0</v>
      </c>
    </row>
    <row r="89" spans="1:60" x14ac:dyDescent="0.25">
      <c r="A89" s="117" t="s">
        <v>658</v>
      </c>
      <c r="B89" s="117" t="s">
        <v>544</v>
      </c>
      <c r="C89" s="117" t="s">
        <v>545</v>
      </c>
      <c r="D89" s="117" t="s">
        <v>546</v>
      </c>
      <c r="E89" s="117" t="s">
        <v>547</v>
      </c>
      <c r="F89" s="117" t="s">
        <v>567</v>
      </c>
      <c r="G89" s="117" t="s">
        <v>567</v>
      </c>
      <c r="H89" s="117">
        <v>0</v>
      </c>
      <c r="I89" s="117">
        <v>0</v>
      </c>
      <c r="J89" s="117">
        <v>0</v>
      </c>
      <c r="K89" s="117">
        <v>0</v>
      </c>
      <c r="L89" s="117">
        <v>0</v>
      </c>
      <c r="M89" s="117">
        <v>0</v>
      </c>
      <c r="N89" s="117">
        <v>0</v>
      </c>
      <c r="O89" s="117">
        <v>0</v>
      </c>
      <c r="P89" s="117">
        <v>0</v>
      </c>
      <c r="Q89" s="117">
        <v>0</v>
      </c>
      <c r="R89" s="117">
        <v>0</v>
      </c>
      <c r="S89" s="117">
        <v>0</v>
      </c>
      <c r="T89" s="117">
        <v>0</v>
      </c>
      <c r="U89" s="117">
        <v>0</v>
      </c>
      <c r="V89" s="117">
        <v>0</v>
      </c>
      <c r="W89" s="117">
        <v>0</v>
      </c>
      <c r="X89" s="117">
        <v>0</v>
      </c>
      <c r="Y89" s="117">
        <v>0</v>
      </c>
      <c r="Z89" s="117">
        <v>0</v>
      </c>
      <c r="AA89" s="117">
        <v>0</v>
      </c>
      <c r="AB89" s="117">
        <v>0</v>
      </c>
      <c r="AC89" s="117">
        <v>0</v>
      </c>
      <c r="AD89" s="117">
        <v>0</v>
      </c>
      <c r="AE89" s="117">
        <v>0</v>
      </c>
      <c r="AF89" s="117">
        <v>0</v>
      </c>
      <c r="AG89" s="117">
        <v>0</v>
      </c>
      <c r="AH89" s="117">
        <v>0</v>
      </c>
      <c r="AI89" s="117">
        <v>0</v>
      </c>
      <c r="AJ89" s="117">
        <v>0</v>
      </c>
      <c r="AK89" s="117">
        <v>0</v>
      </c>
      <c r="AL89" s="117">
        <v>0</v>
      </c>
      <c r="AM89" s="117">
        <v>0</v>
      </c>
      <c r="AN89" s="117">
        <v>5</v>
      </c>
      <c r="AO89" s="117">
        <v>0</v>
      </c>
      <c r="AP89" s="117">
        <v>0</v>
      </c>
      <c r="AQ89" s="117">
        <v>0</v>
      </c>
      <c r="AR89" s="117">
        <v>0</v>
      </c>
      <c r="AS89" s="117">
        <v>0</v>
      </c>
      <c r="AT89" s="117">
        <v>0</v>
      </c>
      <c r="AU89" s="117">
        <v>0</v>
      </c>
      <c r="AV89" s="117">
        <v>0</v>
      </c>
      <c r="AW89" s="117">
        <v>0</v>
      </c>
      <c r="AX89" s="117">
        <v>4</v>
      </c>
      <c r="AY89" s="117">
        <v>0</v>
      </c>
      <c r="AZ89" s="117">
        <v>0</v>
      </c>
      <c r="BA89" s="117">
        <v>0</v>
      </c>
      <c r="BB89" s="117">
        <v>0</v>
      </c>
      <c r="BC89" s="117">
        <v>0</v>
      </c>
      <c r="BD89" s="117">
        <v>0</v>
      </c>
      <c r="BE89" s="117">
        <v>0</v>
      </c>
      <c r="BF89" s="117">
        <v>0</v>
      </c>
      <c r="BG89" s="117">
        <v>0</v>
      </c>
      <c r="BH89" s="117">
        <v>2</v>
      </c>
    </row>
    <row r="90" spans="1:60" x14ac:dyDescent="0.25">
      <c r="A90" s="117" t="s">
        <v>659</v>
      </c>
      <c r="B90" s="117" t="s">
        <v>544</v>
      </c>
      <c r="C90" s="117" t="s">
        <v>545</v>
      </c>
      <c r="D90" s="117" t="s">
        <v>546</v>
      </c>
      <c r="E90" s="117" t="s">
        <v>562</v>
      </c>
      <c r="F90" s="117" t="s">
        <v>575</v>
      </c>
      <c r="G90" s="117" t="s">
        <v>576</v>
      </c>
      <c r="H90" s="117">
        <v>0</v>
      </c>
      <c r="I90" s="117">
        <v>0</v>
      </c>
      <c r="J90" s="117">
        <v>0</v>
      </c>
      <c r="K90" s="117">
        <v>0</v>
      </c>
      <c r="L90" s="117">
        <v>0</v>
      </c>
      <c r="M90" s="117">
        <v>0</v>
      </c>
      <c r="N90" s="117">
        <v>0</v>
      </c>
      <c r="O90" s="117">
        <v>0</v>
      </c>
      <c r="P90" s="117">
        <v>0</v>
      </c>
      <c r="Q90" s="117">
        <v>0</v>
      </c>
      <c r="R90" s="117">
        <v>0</v>
      </c>
      <c r="S90" s="117">
        <v>0</v>
      </c>
      <c r="T90" s="117">
        <v>0</v>
      </c>
      <c r="U90" s="117">
        <v>0</v>
      </c>
      <c r="V90" s="117">
        <v>0</v>
      </c>
      <c r="W90" s="117">
        <v>0</v>
      </c>
      <c r="X90" s="117">
        <v>0</v>
      </c>
      <c r="Y90" s="117">
        <v>0</v>
      </c>
      <c r="Z90" s="117">
        <v>0</v>
      </c>
      <c r="AA90" s="117">
        <v>0</v>
      </c>
      <c r="AB90" s="117">
        <v>0</v>
      </c>
      <c r="AC90" s="117">
        <v>0</v>
      </c>
      <c r="AD90" s="117">
        <v>0</v>
      </c>
      <c r="AE90" s="117">
        <v>0</v>
      </c>
      <c r="AF90" s="117">
        <v>0</v>
      </c>
      <c r="AG90" s="117">
        <v>0</v>
      </c>
      <c r="AH90" s="117">
        <v>0</v>
      </c>
      <c r="AI90" s="117">
        <v>0</v>
      </c>
      <c r="AJ90" s="117">
        <v>0</v>
      </c>
      <c r="AK90" s="117">
        <v>1</v>
      </c>
      <c r="AL90" s="117">
        <v>2</v>
      </c>
      <c r="AM90" s="117">
        <v>0</v>
      </c>
      <c r="AN90" s="117">
        <v>0</v>
      </c>
      <c r="AO90" s="117">
        <v>1</v>
      </c>
      <c r="AP90" s="117">
        <v>0</v>
      </c>
      <c r="AQ90" s="117">
        <v>0</v>
      </c>
      <c r="AR90" s="117">
        <v>0</v>
      </c>
      <c r="AS90" s="117">
        <v>0</v>
      </c>
      <c r="AT90" s="117">
        <v>0</v>
      </c>
      <c r="AU90" s="117">
        <v>0</v>
      </c>
      <c r="AV90" s="117">
        <v>0</v>
      </c>
      <c r="AW90" s="117">
        <v>0</v>
      </c>
      <c r="AX90" s="117">
        <v>0</v>
      </c>
      <c r="AY90" s="117">
        <v>0</v>
      </c>
      <c r="AZ90" s="117">
        <v>12</v>
      </c>
      <c r="BA90" s="117">
        <v>0</v>
      </c>
      <c r="BB90" s="117">
        <v>0</v>
      </c>
      <c r="BC90" s="117">
        <v>0</v>
      </c>
      <c r="BD90" s="117">
        <v>0</v>
      </c>
      <c r="BE90" s="117">
        <v>0</v>
      </c>
      <c r="BF90" s="117">
        <v>0</v>
      </c>
      <c r="BG90" s="117">
        <v>0</v>
      </c>
      <c r="BH90" s="117">
        <v>15</v>
      </c>
    </row>
    <row r="91" spans="1:60" x14ac:dyDescent="0.25">
      <c r="A91" s="117" t="s">
        <v>660</v>
      </c>
      <c r="B91" s="117" t="s">
        <v>544</v>
      </c>
      <c r="C91" s="117" t="s">
        <v>545</v>
      </c>
      <c r="D91" s="117" t="s">
        <v>546</v>
      </c>
      <c r="E91" s="117" t="s">
        <v>562</v>
      </c>
      <c r="F91" s="117" t="s">
        <v>575</v>
      </c>
      <c r="G91" s="117" t="s">
        <v>576</v>
      </c>
      <c r="H91" s="117">
        <v>0</v>
      </c>
      <c r="I91" s="117">
        <v>0</v>
      </c>
      <c r="J91" s="117">
        <v>0</v>
      </c>
      <c r="K91" s="117">
        <v>0</v>
      </c>
      <c r="L91" s="117">
        <v>0</v>
      </c>
      <c r="M91" s="117">
        <v>0</v>
      </c>
      <c r="N91" s="117">
        <v>0</v>
      </c>
      <c r="O91" s="117">
        <v>0</v>
      </c>
      <c r="P91" s="117">
        <v>0</v>
      </c>
      <c r="Q91" s="117">
        <v>0</v>
      </c>
      <c r="R91" s="117">
        <v>0</v>
      </c>
      <c r="S91" s="117">
        <v>0</v>
      </c>
      <c r="T91" s="117">
        <v>0</v>
      </c>
      <c r="U91" s="117">
        <v>0</v>
      </c>
      <c r="V91" s="117">
        <v>0</v>
      </c>
      <c r="W91" s="117">
        <v>0</v>
      </c>
      <c r="X91" s="117">
        <v>0</v>
      </c>
      <c r="Y91" s="117">
        <v>0</v>
      </c>
      <c r="Z91" s="117">
        <v>0</v>
      </c>
      <c r="AA91" s="117">
        <v>0</v>
      </c>
      <c r="AB91" s="117">
        <v>0</v>
      </c>
      <c r="AC91" s="117">
        <v>0</v>
      </c>
      <c r="AD91" s="117">
        <v>0</v>
      </c>
      <c r="AE91" s="117">
        <v>0</v>
      </c>
      <c r="AF91" s="117">
        <v>0</v>
      </c>
      <c r="AG91" s="117">
        <v>0</v>
      </c>
      <c r="AH91" s="117">
        <v>0</v>
      </c>
      <c r="AI91" s="117">
        <v>0</v>
      </c>
      <c r="AJ91" s="117">
        <v>0</v>
      </c>
      <c r="AK91" s="117">
        <v>0</v>
      </c>
      <c r="AL91" s="117">
        <v>0</v>
      </c>
      <c r="AM91" s="117">
        <v>0</v>
      </c>
      <c r="AN91" s="117">
        <v>0</v>
      </c>
      <c r="AO91" s="117">
        <v>0</v>
      </c>
      <c r="AP91" s="117">
        <v>0</v>
      </c>
      <c r="AQ91" s="117">
        <v>0</v>
      </c>
      <c r="AR91" s="117">
        <v>0</v>
      </c>
      <c r="AS91" s="117">
        <v>0</v>
      </c>
      <c r="AT91" s="117">
        <v>0</v>
      </c>
      <c r="AU91" s="117">
        <v>0</v>
      </c>
      <c r="AV91" s="117">
        <v>0</v>
      </c>
      <c r="AW91" s="117">
        <v>0</v>
      </c>
      <c r="AX91" s="117">
        <v>4</v>
      </c>
      <c r="AY91" s="117">
        <v>3</v>
      </c>
      <c r="AZ91" s="117">
        <v>20</v>
      </c>
      <c r="BA91" s="117">
        <v>0</v>
      </c>
      <c r="BB91" s="117">
        <v>0</v>
      </c>
      <c r="BC91" s="117">
        <v>0</v>
      </c>
      <c r="BD91" s="117">
        <v>0</v>
      </c>
      <c r="BE91" s="117">
        <v>0</v>
      </c>
      <c r="BF91" s="117">
        <v>0</v>
      </c>
      <c r="BG91" s="117">
        <v>0</v>
      </c>
      <c r="BH91" s="117">
        <v>9</v>
      </c>
    </row>
    <row r="92" spans="1:60" x14ac:dyDescent="0.25">
      <c r="A92" s="117" t="s">
        <v>661</v>
      </c>
      <c r="B92" s="117" t="s">
        <v>544</v>
      </c>
      <c r="C92" s="117" t="s">
        <v>545</v>
      </c>
      <c r="D92" s="117" t="s">
        <v>546</v>
      </c>
      <c r="E92" s="117" t="s">
        <v>562</v>
      </c>
      <c r="F92" s="117" t="s">
        <v>575</v>
      </c>
      <c r="G92" s="117" t="s">
        <v>576</v>
      </c>
      <c r="H92" s="117">
        <v>0</v>
      </c>
      <c r="I92" s="117">
        <v>0</v>
      </c>
      <c r="J92" s="117">
        <v>0</v>
      </c>
      <c r="K92" s="117">
        <v>0</v>
      </c>
      <c r="L92" s="117">
        <v>0</v>
      </c>
      <c r="M92" s="117">
        <v>0</v>
      </c>
      <c r="N92" s="117">
        <v>0</v>
      </c>
      <c r="O92" s="117">
        <v>0</v>
      </c>
      <c r="P92" s="117">
        <v>0</v>
      </c>
      <c r="Q92" s="117">
        <v>0</v>
      </c>
      <c r="R92" s="117">
        <v>0</v>
      </c>
      <c r="S92" s="117">
        <v>0</v>
      </c>
      <c r="T92" s="117">
        <v>0</v>
      </c>
      <c r="U92" s="117">
        <v>0</v>
      </c>
      <c r="V92" s="117">
        <v>0</v>
      </c>
      <c r="W92" s="117">
        <v>0</v>
      </c>
      <c r="X92" s="117">
        <v>0</v>
      </c>
      <c r="Y92" s="117">
        <v>0</v>
      </c>
      <c r="Z92" s="117">
        <v>0</v>
      </c>
      <c r="AA92" s="117">
        <v>0</v>
      </c>
      <c r="AB92" s="117">
        <v>0</v>
      </c>
      <c r="AC92" s="117">
        <v>0</v>
      </c>
      <c r="AD92" s="117">
        <v>0</v>
      </c>
      <c r="AE92" s="117">
        <v>0</v>
      </c>
      <c r="AF92" s="117">
        <v>0</v>
      </c>
      <c r="AG92" s="117">
        <v>0</v>
      </c>
      <c r="AH92" s="117">
        <v>0</v>
      </c>
      <c r="AI92" s="117">
        <v>0</v>
      </c>
      <c r="AJ92" s="117">
        <v>0</v>
      </c>
      <c r="AK92" s="117">
        <v>0</v>
      </c>
      <c r="AL92" s="117">
        <v>0</v>
      </c>
      <c r="AM92" s="117">
        <v>0</v>
      </c>
      <c r="AN92" s="117">
        <v>0</v>
      </c>
      <c r="AO92" s="117">
        <v>0</v>
      </c>
      <c r="AP92" s="117">
        <v>0</v>
      </c>
      <c r="AQ92" s="117">
        <v>0</v>
      </c>
      <c r="AR92" s="117">
        <v>0</v>
      </c>
      <c r="AS92" s="117">
        <v>0</v>
      </c>
      <c r="AT92" s="117">
        <v>0</v>
      </c>
      <c r="AU92" s="117">
        <v>0</v>
      </c>
      <c r="AV92" s="117">
        <v>43</v>
      </c>
      <c r="AW92" s="117">
        <v>0</v>
      </c>
      <c r="AX92" s="117">
        <v>0</v>
      </c>
      <c r="AY92" s="117">
        <v>0</v>
      </c>
      <c r="AZ92" s="117">
        <v>0</v>
      </c>
      <c r="BA92" s="117">
        <v>0</v>
      </c>
      <c r="BB92" s="117">
        <v>0</v>
      </c>
      <c r="BC92" s="117">
        <v>0</v>
      </c>
      <c r="BD92" s="117">
        <v>0</v>
      </c>
      <c r="BE92" s="117">
        <v>0</v>
      </c>
      <c r="BF92" s="117">
        <v>0</v>
      </c>
      <c r="BG92" s="117">
        <v>2</v>
      </c>
      <c r="BH92" s="117">
        <v>0</v>
      </c>
    </row>
    <row r="93" spans="1:60" x14ac:dyDescent="0.25">
      <c r="A93" s="117" t="s">
        <v>662</v>
      </c>
      <c r="B93" s="117" t="s">
        <v>544</v>
      </c>
      <c r="C93" s="117" t="s">
        <v>545</v>
      </c>
      <c r="D93" s="117" t="s">
        <v>546</v>
      </c>
      <c r="E93" s="117" t="s">
        <v>547</v>
      </c>
      <c r="F93" s="117" t="s">
        <v>567</v>
      </c>
      <c r="G93" s="117" t="s">
        <v>567</v>
      </c>
      <c r="H93" s="117">
        <v>0</v>
      </c>
      <c r="I93" s="117">
        <v>0</v>
      </c>
      <c r="J93" s="117">
        <v>0</v>
      </c>
      <c r="K93" s="117">
        <v>0</v>
      </c>
      <c r="L93" s="117">
        <v>0</v>
      </c>
      <c r="M93" s="117">
        <v>0</v>
      </c>
      <c r="N93" s="117">
        <v>0</v>
      </c>
      <c r="O93" s="117">
        <v>0</v>
      </c>
      <c r="P93" s="117">
        <v>0</v>
      </c>
      <c r="Q93" s="117">
        <v>0</v>
      </c>
      <c r="R93" s="117">
        <v>0</v>
      </c>
      <c r="S93" s="117">
        <v>0</v>
      </c>
      <c r="T93" s="117">
        <v>0</v>
      </c>
      <c r="U93" s="117">
        <v>0</v>
      </c>
      <c r="V93" s="117">
        <v>0</v>
      </c>
      <c r="W93" s="117">
        <v>0</v>
      </c>
      <c r="X93" s="117">
        <v>0</v>
      </c>
      <c r="Y93" s="117">
        <v>0</v>
      </c>
      <c r="Z93" s="117">
        <v>0</v>
      </c>
      <c r="AA93" s="117">
        <v>0</v>
      </c>
      <c r="AB93" s="117">
        <v>0</v>
      </c>
      <c r="AC93" s="117">
        <v>0</v>
      </c>
      <c r="AD93" s="117">
        <v>0</v>
      </c>
      <c r="AE93" s="117">
        <v>0</v>
      </c>
      <c r="AF93" s="117">
        <v>0</v>
      </c>
      <c r="AG93" s="117">
        <v>0</v>
      </c>
      <c r="AH93" s="117">
        <v>0</v>
      </c>
      <c r="AI93" s="117">
        <v>0</v>
      </c>
      <c r="AJ93" s="117">
        <v>0</v>
      </c>
      <c r="AK93" s="117">
        <v>0</v>
      </c>
      <c r="AL93" s="117">
        <v>2</v>
      </c>
      <c r="AM93" s="117">
        <v>16</v>
      </c>
      <c r="AN93" s="117">
        <v>60</v>
      </c>
      <c r="AO93" s="117">
        <v>0</v>
      </c>
      <c r="AP93" s="117">
        <v>0</v>
      </c>
      <c r="AQ93" s="117">
        <v>0</v>
      </c>
      <c r="AR93" s="117">
        <v>0</v>
      </c>
      <c r="AS93" s="117">
        <v>0</v>
      </c>
      <c r="AT93" s="117">
        <v>0</v>
      </c>
      <c r="AU93" s="117">
        <v>0</v>
      </c>
      <c r="AV93" s="117">
        <v>0</v>
      </c>
      <c r="AW93" s="117">
        <v>0</v>
      </c>
      <c r="AX93" s="117">
        <v>0</v>
      </c>
      <c r="AY93" s="117">
        <v>0</v>
      </c>
      <c r="AZ93" s="117">
        <v>0</v>
      </c>
      <c r="BA93" s="117">
        <v>0</v>
      </c>
      <c r="BB93" s="117">
        <v>0</v>
      </c>
      <c r="BC93" s="117">
        <v>0</v>
      </c>
      <c r="BD93" s="117">
        <v>0</v>
      </c>
      <c r="BE93" s="117">
        <v>0</v>
      </c>
      <c r="BF93" s="117">
        <v>0</v>
      </c>
      <c r="BG93" s="117">
        <v>0</v>
      </c>
      <c r="BH93" s="117">
        <v>1</v>
      </c>
    </row>
    <row r="94" spans="1:60" x14ac:dyDescent="0.25">
      <c r="A94" s="117" t="s">
        <v>663</v>
      </c>
      <c r="B94" s="117" t="s">
        <v>544</v>
      </c>
      <c r="C94" s="117" t="s">
        <v>545</v>
      </c>
      <c r="D94" s="117" t="s">
        <v>546</v>
      </c>
      <c r="E94" s="117" t="s">
        <v>571</v>
      </c>
      <c r="F94" s="117" t="s">
        <v>572</v>
      </c>
      <c r="G94" s="117" t="s">
        <v>573</v>
      </c>
      <c r="H94" s="117">
        <v>0</v>
      </c>
      <c r="I94" s="117">
        <v>0</v>
      </c>
      <c r="J94" s="117">
        <v>0</v>
      </c>
      <c r="K94" s="117">
        <v>0</v>
      </c>
      <c r="L94" s="117">
        <v>0</v>
      </c>
      <c r="M94" s="117">
        <v>0</v>
      </c>
      <c r="N94" s="117">
        <v>0</v>
      </c>
      <c r="O94" s="117">
        <v>0</v>
      </c>
      <c r="P94" s="117">
        <v>0</v>
      </c>
      <c r="Q94" s="117">
        <v>0</v>
      </c>
      <c r="R94" s="117">
        <v>0</v>
      </c>
      <c r="S94" s="117">
        <v>0</v>
      </c>
      <c r="T94" s="117">
        <v>0</v>
      </c>
      <c r="U94" s="117">
        <v>0</v>
      </c>
      <c r="V94" s="117">
        <v>0</v>
      </c>
      <c r="W94" s="117">
        <v>0</v>
      </c>
      <c r="X94" s="117">
        <v>14</v>
      </c>
      <c r="Y94" s="117">
        <v>4</v>
      </c>
      <c r="Z94" s="117">
        <v>3</v>
      </c>
      <c r="AA94" s="117">
        <v>0</v>
      </c>
      <c r="AB94" s="117">
        <v>0</v>
      </c>
      <c r="AC94" s="117">
        <v>0</v>
      </c>
      <c r="AD94" s="117">
        <v>0</v>
      </c>
      <c r="AE94" s="117">
        <v>0</v>
      </c>
      <c r="AF94" s="117">
        <v>0</v>
      </c>
      <c r="AG94" s="117">
        <v>0</v>
      </c>
      <c r="AH94" s="117">
        <v>0</v>
      </c>
      <c r="AI94" s="117">
        <v>0</v>
      </c>
      <c r="AJ94" s="117">
        <v>0</v>
      </c>
      <c r="AK94" s="117">
        <v>1</v>
      </c>
      <c r="AL94" s="117">
        <v>0</v>
      </c>
      <c r="AM94" s="117">
        <v>0</v>
      </c>
      <c r="AN94" s="117">
        <v>0</v>
      </c>
      <c r="AO94" s="117">
        <v>0</v>
      </c>
      <c r="AP94" s="117">
        <v>0</v>
      </c>
      <c r="AQ94" s="117">
        <v>0</v>
      </c>
      <c r="AR94" s="117">
        <v>0</v>
      </c>
      <c r="AS94" s="117">
        <v>0</v>
      </c>
      <c r="AT94" s="117">
        <v>0</v>
      </c>
      <c r="AU94" s="117">
        <v>0</v>
      </c>
      <c r="AV94" s="117">
        <v>0</v>
      </c>
      <c r="AW94" s="117">
        <v>0</v>
      </c>
      <c r="AX94" s="117">
        <v>3</v>
      </c>
      <c r="AY94" s="117">
        <v>0</v>
      </c>
      <c r="AZ94" s="117">
        <v>0</v>
      </c>
      <c r="BA94" s="117">
        <v>0</v>
      </c>
      <c r="BB94" s="117">
        <v>0</v>
      </c>
      <c r="BC94" s="117">
        <v>0</v>
      </c>
      <c r="BD94" s="117">
        <v>0</v>
      </c>
      <c r="BE94" s="117">
        <v>0</v>
      </c>
      <c r="BF94" s="117">
        <v>0</v>
      </c>
      <c r="BG94" s="117">
        <v>0</v>
      </c>
      <c r="BH94" s="117">
        <v>0</v>
      </c>
    </row>
    <row r="95" spans="1:60" x14ac:dyDescent="0.25">
      <c r="A95" s="117" t="s">
        <v>664</v>
      </c>
      <c r="B95" s="117" t="s">
        <v>544</v>
      </c>
      <c r="C95" s="117" t="s">
        <v>545</v>
      </c>
      <c r="D95" s="117" t="s">
        <v>546</v>
      </c>
      <c r="E95" s="117" t="s">
        <v>547</v>
      </c>
      <c r="F95" s="117" t="s">
        <v>548</v>
      </c>
      <c r="G95" s="117" t="s">
        <v>549</v>
      </c>
      <c r="H95" s="117">
        <v>0</v>
      </c>
      <c r="I95" s="117">
        <v>0</v>
      </c>
      <c r="J95" s="117">
        <v>0</v>
      </c>
      <c r="K95" s="117">
        <v>0</v>
      </c>
      <c r="L95" s="117">
        <v>0</v>
      </c>
      <c r="M95" s="117">
        <v>0</v>
      </c>
      <c r="N95" s="117">
        <v>0</v>
      </c>
      <c r="O95" s="117">
        <v>0</v>
      </c>
      <c r="P95" s="117">
        <v>0</v>
      </c>
      <c r="Q95" s="117">
        <v>0</v>
      </c>
      <c r="R95" s="117">
        <v>0</v>
      </c>
      <c r="S95" s="117">
        <v>0</v>
      </c>
      <c r="T95" s="117">
        <v>0</v>
      </c>
      <c r="U95" s="117">
        <v>0</v>
      </c>
      <c r="V95" s="117">
        <v>0</v>
      </c>
      <c r="W95" s="117">
        <v>0</v>
      </c>
      <c r="X95" s="117">
        <v>0</v>
      </c>
      <c r="Y95" s="117">
        <v>0</v>
      </c>
      <c r="Z95" s="117">
        <v>0</v>
      </c>
      <c r="AA95" s="117">
        <v>0</v>
      </c>
      <c r="AB95" s="117">
        <v>0</v>
      </c>
      <c r="AC95" s="117">
        <v>0</v>
      </c>
      <c r="AD95" s="117">
        <v>0</v>
      </c>
      <c r="AE95" s="117">
        <v>0</v>
      </c>
      <c r="AF95" s="117">
        <v>0</v>
      </c>
      <c r="AG95" s="117">
        <v>0</v>
      </c>
      <c r="AH95" s="117">
        <v>0</v>
      </c>
      <c r="AI95" s="117">
        <v>0</v>
      </c>
      <c r="AJ95" s="117">
        <v>0</v>
      </c>
      <c r="AK95" s="117">
        <v>0</v>
      </c>
      <c r="AL95" s="117">
        <v>1</v>
      </c>
      <c r="AM95" s="117">
        <v>2</v>
      </c>
      <c r="AN95" s="117">
        <v>1</v>
      </c>
      <c r="AO95" s="117">
        <v>2</v>
      </c>
      <c r="AP95" s="117">
        <v>0</v>
      </c>
      <c r="AQ95" s="117">
        <v>0</v>
      </c>
      <c r="AR95" s="117">
        <v>0</v>
      </c>
      <c r="AS95" s="117">
        <v>0</v>
      </c>
      <c r="AT95" s="117">
        <v>0</v>
      </c>
      <c r="AU95" s="117">
        <v>0</v>
      </c>
      <c r="AV95" s="117">
        <v>14283</v>
      </c>
      <c r="AW95" s="117">
        <v>0</v>
      </c>
      <c r="AX95" s="117">
        <v>0</v>
      </c>
      <c r="AY95" s="117">
        <v>0</v>
      </c>
      <c r="AZ95" s="117">
        <v>0</v>
      </c>
      <c r="BA95" s="117">
        <v>0</v>
      </c>
      <c r="BB95" s="117">
        <v>0</v>
      </c>
      <c r="BC95" s="117">
        <v>0</v>
      </c>
      <c r="BD95" s="117">
        <v>0</v>
      </c>
      <c r="BE95" s="117">
        <v>2</v>
      </c>
      <c r="BF95" s="117">
        <v>0</v>
      </c>
      <c r="BG95" s="117">
        <v>4567</v>
      </c>
      <c r="BH95" s="117">
        <v>1</v>
      </c>
    </row>
    <row r="96" spans="1:60" x14ac:dyDescent="0.25">
      <c r="A96" s="117" t="s">
        <v>665</v>
      </c>
      <c r="B96" s="117" t="s">
        <v>544</v>
      </c>
      <c r="C96" s="117" t="s">
        <v>545</v>
      </c>
      <c r="D96" s="117" t="s">
        <v>546</v>
      </c>
      <c r="E96" s="117" t="s">
        <v>547</v>
      </c>
      <c r="F96" s="117" t="s">
        <v>567</v>
      </c>
      <c r="G96" s="117" t="s">
        <v>567</v>
      </c>
      <c r="H96" s="117">
        <v>0</v>
      </c>
      <c r="I96" s="117">
        <v>0</v>
      </c>
      <c r="J96" s="117">
        <v>0</v>
      </c>
      <c r="K96" s="117">
        <v>0</v>
      </c>
      <c r="L96" s="117">
        <v>0</v>
      </c>
      <c r="M96" s="117">
        <v>0</v>
      </c>
      <c r="N96" s="117">
        <v>0</v>
      </c>
      <c r="O96" s="117">
        <v>0</v>
      </c>
      <c r="P96" s="117">
        <v>0</v>
      </c>
      <c r="Q96" s="117">
        <v>0</v>
      </c>
      <c r="R96" s="117">
        <v>0</v>
      </c>
      <c r="S96" s="117">
        <v>0</v>
      </c>
      <c r="T96" s="117">
        <v>0</v>
      </c>
      <c r="U96" s="117">
        <v>0</v>
      </c>
      <c r="V96" s="117">
        <v>0</v>
      </c>
      <c r="W96" s="117">
        <v>0</v>
      </c>
      <c r="X96" s="117">
        <v>0</v>
      </c>
      <c r="Y96" s="117">
        <v>0</v>
      </c>
      <c r="Z96" s="117">
        <v>0</v>
      </c>
      <c r="AA96" s="117">
        <v>0</v>
      </c>
      <c r="AB96" s="117">
        <v>0</v>
      </c>
      <c r="AC96" s="117">
        <v>0</v>
      </c>
      <c r="AD96" s="117">
        <v>0</v>
      </c>
      <c r="AE96" s="117">
        <v>0</v>
      </c>
      <c r="AF96" s="117">
        <v>0</v>
      </c>
      <c r="AG96" s="117">
        <v>0</v>
      </c>
      <c r="AH96" s="117">
        <v>0</v>
      </c>
      <c r="AI96" s="117">
        <v>0</v>
      </c>
      <c r="AJ96" s="117">
        <v>0</v>
      </c>
      <c r="AK96" s="117">
        <v>1</v>
      </c>
      <c r="AL96" s="117">
        <v>0</v>
      </c>
      <c r="AM96" s="117">
        <v>0</v>
      </c>
      <c r="AN96" s="117">
        <v>0</v>
      </c>
      <c r="AO96" s="117">
        <v>0</v>
      </c>
      <c r="AP96" s="117">
        <v>0</v>
      </c>
      <c r="AQ96" s="117">
        <v>0</v>
      </c>
      <c r="AR96" s="117">
        <v>0</v>
      </c>
      <c r="AS96" s="117">
        <v>0</v>
      </c>
      <c r="AT96" s="117">
        <v>0</v>
      </c>
      <c r="AU96" s="117">
        <v>0</v>
      </c>
      <c r="AV96" s="117">
        <v>45</v>
      </c>
      <c r="AW96" s="117">
        <v>0</v>
      </c>
      <c r="AX96" s="117">
        <v>0</v>
      </c>
      <c r="AY96" s="117">
        <v>1</v>
      </c>
      <c r="AZ96" s="117">
        <v>1</v>
      </c>
      <c r="BA96" s="117">
        <v>0</v>
      </c>
      <c r="BB96" s="117">
        <v>0</v>
      </c>
      <c r="BC96" s="117">
        <v>0</v>
      </c>
      <c r="BD96" s="117">
        <v>0</v>
      </c>
      <c r="BE96" s="117">
        <v>0</v>
      </c>
      <c r="BF96" s="117">
        <v>0</v>
      </c>
      <c r="BG96" s="117">
        <v>9</v>
      </c>
      <c r="BH96" s="117">
        <v>0</v>
      </c>
    </row>
    <row r="97" spans="1:60" x14ac:dyDescent="0.25">
      <c r="A97" s="117" t="s">
        <v>666</v>
      </c>
      <c r="B97" s="117" t="s">
        <v>544</v>
      </c>
      <c r="C97" s="117" t="s">
        <v>545</v>
      </c>
      <c r="D97" s="117" t="s">
        <v>546</v>
      </c>
      <c r="E97" s="117" t="s">
        <v>562</v>
      </c>
      <c r="F97" s="117" t="s">
        <v>575</v>
      </c>
      <c r="G97" s="117" t="s">
        <v>576</v>
      </c>
      <c r="H97" s="117">
        <v>0</v>
      </c>
      <c r="I97" s="117">
        <v>0</v>
      </c>
      <c r="J97" s="117">
        <v>0</v>
      </c>
      <c r="K97" s="117">
        <v>0</v>
      </c>
      <c r="L97" s="117">
        <v>0</v>
      </c>
      <c r="M97" s="117">
        <v>0</v>
      </c>
      <c r="N97" s="117">
        <v>0</v>
      </c>
      <c r="O97" s="117">
        <v>0</v>
      </c>
      <c r="P97" s="117">
        <v>0</v>
      </c>
      <c r="Q97" s="117">
        <v>0</v>
      </c>
      <c r="R97" s="117">
        <v>0</v>
      </c>
      <c r="S97" s="117">
        <v>0</v>
      </c>
      <c r="T97" s="117">
        <v>0</v>
      </c>
      <c r="U97" s="117">
        <v>0</v>
      </c>
      <c r="V97" s="117">
        <v>0</v>
      </c>
      <c r="W97" s="117">
        <v>0</v>
      </c>
      <c r="X97" s="117">
        <v>0</v>
      </c>
      <c r="Y97" s="117">
        <v>7</v>
      </c>
      <c r="Z97" s="117">
        <v>6</v>
      </c>
      <c r="AA97" s="117">
        <v>0</v>
      </c>
      <c r="AB97" s="117">
        <v>0</v>
      </c>
      <c r="AC97" s="117">
        <v>0</v>
      </c>
      <c r="AD97" s="117">
        <v>0</v>
      </c>
      <c r="AE97" s="117">
        <v>0</v>
      </c>
      <c r="AF97" s="117">
        <v>0</v>
      </c>
      <c r="AG97" s="117">
        <v>0</v>
      </c>
      <c r="AH97" s="117">
        <v>0</v>
      </c>
      <c r="AI97" s="117">
        <v>0</v>
      </c>
      <c r="AJ97" s="117">
        <v>0</v>
      </c>
      <c r="AK97" s="117">
        <v>14</v>
      </c>
      <c r="AL97" s="117">
        <v>0</v>
      </c>
      <c r="AM97" s="117">
        <v>0</v>
      </c>
      <c r="AN97" s="117">
        <v>0</v>
      </c>
      <c r="AO97" s="117">
        <v>0</v>
      </c>
      <c r="AP97" s="117">
        <v>0</v>
      </c>
      <c r="AQ97" s="117">
        <v>0</v>
      </c>
      <c r="AR97" s="117">
        <v>0</v>
      </c>
      <c r="AS97" s="117">
        <v>0</v>
      </c>
      <c r="AT97" s="117">
        <v>0</v>
      </c>
      <c r="AU97" s="117">
        <v>0</v>
      </c>
      <c r="AV97" s="117">
        <v>0</v>
      </c>
      <c r="AW97" s="117">
        <v>0</v>
      </c>
      <c r="AX97" s="117">
        <v>0</v>
      </c>
      <c r="AY97" s="117">
        <v>0</v>
      </c>
      <c r="AZ97" s="117">
        <v>0</v>
      </c>
      <c r="BA97" s="117">
        <v>0</v>
      </c>
      <c r="BB97" s="117">
        <v>0</v>
      </c>
      <c r="BC97" s="117">
        <v>0</v>
      </c>
      <c r="BD97" s="117">
        <v>0</v>
      </c>
      <c r="BE97" s="117">
        <v>0</v>
      </c>
      <c r="BF97" s="117">
        <v>0</v>
      </c>
      <c r="BG97" s="117">
        <v>0</v>
      </c>
      <c r="BH97" s="117">
        <v>1</v>
      </c>
    </row>
    <row r="98" spans="1:60" x14ac:dyDescent="0.25">
      <c r="A98" s="117" t="s">
        <v>667</v>
      </c>
      <c r="B98" s="117" t="s">
        <v>544</v>
      </c>
      <c r="C98" s="117" t="s">
        <v>545</v>
      </c>
      <c r="D98" s="117" t="s">
        <v>546</v>
      </c>
      <c r="E98" s="117" t="s">
        <v>562</v>
      </c>
      <c r="F98" s="117" t="s">
        <v>563</v>
      </c>
      <c r="G98" s="117" t="s">
        <v>564</v>
      </c>
      <c r="H98" s="117">
        <v>0</v>
      </c>
      <c r="I98" s="117">
        <v>0</v>
      </c>
      <c r="J98" s="117">
        <v>0</v>
      </c>
      <c r="K98" s="117">
        <v>0</v>
      </c>
      <c r="L98" s="117">
        <v>0</v>
      </c>
      <c r="M98" s="117">
        <v>0</v>
      </c>
      <c r="N98" s="117">
        <v>0</v>
      </c>
      <c r="O98" s="117">
        <v>0</v>
      </c>
      <c r="P98" s="117">
        <v>0</v>
      </c>
      <c r="Q98" s="117">
        <v>0</v>
      </c>
      <c r="R98" s="117">
        <v>0</v>
      </c>
      <c r="S98" s="117">
        <v>0</v>
      </c>
      <c r="T98" s="117">
        <v>0</v>
      </c>
      <c r="U98" s="117">
        <v>0</v>
      </c>
      <c r="V98" s="117">
        <v>0</v>
      </c>
      <c r="W98" s="117">
        <v>0</v>
      </c>
      <c r="X98" s="117">
        <v>0</v>
      </c>
      <c r="Y98" s="117">
        <v>0</v>
      </c>
      <c r="Z98" s="117">
        <v>0</v>
      </c>
      <c r="AA98" s="117">
        <v>0</v>
      </c>
      <c r="AB98" s="117">
        <v>0</v>
      </c>
      <c r="AC98" s="117">
        <v>0</v>
      </c>
      <c r="AD98" s="117">
        <v>0</v>
      </c>
      <c r="AE98" s="117">
        <v>0</v>
      </c>
      <c r="AF98" s="117">
        <v>0</v>
      </c>
      <c r="AG98" s="117">
        <v>0</v>
      </c>
      <c r="AH98" s="117">
        <v>0</v>
      </c>
      <c r="AI98" s="117">
        <v>0</v>
      </c>
      <c r="AJ98" s="117">
        <v>0</v>
      </c>
      <c r="AK98" s="117">
        <v>6</v>
      </c>
      <c r="AL98" s="117">
        <v>12</v>
      </c>
      <c r="AM98" s="117">
        <v>50</v>
      </c>
      <c r="AN98" s="117">
        <v>41</v>
      </c>
      <c r="AO98" s="117">
        <v>0</v>
      </c>
      <c r="AP98" s="117">
        <v>0</v>
      </c>
      <c r="AQ98" s="117">
        <v>0</v>
      </c>
      <c r="AR98" s="117">
        <v>0</v>
      </c>
      <c r="AS98" s="117">
        <v>0</v>
      </c>
      <c r="AT98" s="117">
        <v>0</v>
      </c>
      <c r="AU98" s="117">
        <v>0</v>
      </c>
      <c r="AV98" s="117">
        <v>0</v>
      </c>
      <c r="AW98" s="117">
        <v>0</v>
      </c>
      <c r="AX98" s="117">
        <v>2</v>
      </c>
      <c r="AY98" s="117">
        <v>0</v>
      </c>
      <c r="AZ98" s="117">
        <v>1</v>
      </c>
      <c r="BA98" s="117">
        <v>0</v>
      </c>
      <c r="BB98" s="117">
        <v>0</v>
      </c>
      <c r="BC98" s="117">
        <v>0</v>
      </c>
      <c r="BD98" s="117">
        <v>0</v>
      </c>
      <c r="BE98" s="117">
        <v>0</v>
      </c>
      <c r="BF98" s="117">
        <v>0</v>
      </c>
      <c r="BG98" s="117">
        <v>0</v>
      </c>
      <c r="BH98" s="117">
        <v>7</v>
      </c>
    </row>
    <row r="99" spans="1:60" x14ac:dyDescent="0.25">
      <c r="A99" s="117" t="s">
        <v>668</v>
      </c>
      <c r="B99" s="117" t="s">
        <v>544</v>
      </c>
      <c r="C99" s="117" t="s">
        <v>545</v>
      </c>
      <c r="D99" s="117" t="s">
        <v>546</v>
      </c>
      <c r="E99" s="117" t="s">
        <v>562</v>
      </c>
      <c r="F99" s="117" t="s">
        <v>575</v>
      </c>
      <c r="G99" s="117" t="s">
        <v>576</v>
      </c>
      <c r="H99" s="117">
        <v>0</v>
      </c>
      <c r="I99" s="117">
        <v>0</v>
      </c>
      <c r="J99" s="117">
        <v>0</v>
      </c>
      <c r="K99" s="117">
        <v>0</v>
      </c>
      <c r="L99" s="117">
        <v>0</v>
      </c>
      <c r="M99" s="117">
        <v>0</v>
      </c>
      <c r="N99" s="117">
        <v>0</v>
      </c>
      <c r="O99" s="117">
        <v>0</v>
      </c>
      <c r="P99" s="117">
        <v>0</v>
      </c>
      <c r="Q99" s="117">
        <v>0</v>
      </c>
      <c r="R99" s="117">
        <v>0</v>
      </c>
      <c r="S99" s="117">
        <v>0</v>
      </c>
      <c r="T99" s="117">
        <v>0</v>
      </c>
      <c r="U99" s="117">
        <v>0</v>
      </c>
      <c r="V99" s="117">
        <v>0</v>
      </c>
      <c r="W99" s="117">
        <v>0</v>
      </c>
      <c r="X99" s="117">
        <v>0</v>
      </c>
      <c r="Y99" s="117">
        <v>0</v>
      </c>
      <c r="Z99" s="117">
        <v>0</v>
      </c>
      <c r="AA99" s="117">
        <v>0</v>
      </c>
      <c r="AB99" s="117">
        <v>0</v>
      </c>
      <c r="AC99" s="117">
        <v>0</v>
      </c>
      <c r="AD99" s="117">
        <v>0</v>
      </c>
      <c r="AE99" s="117">
        <v>0</v>
      </c>
      <c r="AF99" s="117">
        <v>0</v>
      </c>
      <c r="AG99" s="117">
        <v>0</v>
      </c>
      <c r="AH99" s="117">
        <v>0</v>
      </c>
      <c r="AI99" s="117">
        <v>0</v>
      </c>
      <c r="AJ99" s="117">
        <v>0</v>
      </c>
      <c r="AK99" s="117">
        <v>0</v>
      </c>
      <c r="AL99" s="117">
        <v>0</v>
      </c>
      <c r="AM99" s="117">
        <v>0</v>
      </c>
      <c r="AN99" s="117">
        <v>0</v>
      </c>
      <c r="AO99" s="117">
        <v>0</v>
      </c>
      <c r="AP99" s="117">
        <v>0</v>
      </c>
      <c r="AQ99" s="117">
        <v>0</v>
      </c>
      <c r="AR99" s="117">
        <v>0</v>
      </c>
      <c r="AS99" s="117">
        <v>0</v>
      </c>
      <c r="AT99" s="117">
        <v>0</v>
      </c>
      <c r="AU99" s="117">
        <v>0</v>
      </c>
      <c r="AV99" s="117">
        <v>68</v>
      </c>
      <c r="AW99" s="117">
        <v>0</v>
      </c>
      <c r="AX99" s="117">
        <v>0</v>
      </c>
      <c r="AY99" s="117">
        <v>0</v>
      </c>
      <c r="AZ99" s="117">
        <v>0</v>
      </c>
      <c r="BA99" s="117">
        <v>0</v>
      </c>
      <c r="BB99" s="117">
        <v>0</v>
      </c>
      <c r="BC99" s="117">
        <v>0</v>
      </c>
      <c r="BD99" s="117">
        <v>0</v>
      </c>
      <c r="BE99" s="117">
        <v>0</v>
      </c>
      <c r="BF99" s="117">
        <v>0</v>
      </c>
      <c r="BG99" s="117">
        <v>5</v>
      </c>
      <c r="BH99" s="117">
        <v>0</v>
      </c>
    </row>
    <row r="100" spans="1:60" x14ac:dyDescent="0.25">
      <c r="A100" s="117" t="s">
        <v>669</v>
      </c>
      <c r="B100" s="117" t="s">
        <v>544</v>
      </c>
      <c r="C100" s="117" t="s">
        <v>545</v>
      </c>
      <c r="D100" s="117" t="s">
        <v>546</v>
      </c>
      <c r="E100" s="117" t="s">
        <v>547</v>
      </c>
      <c r="F100" s="117" t="s">
        <v>548</v>
      </c>
      <c r="G100" s="117" t="s">
        <v>549</v>
      </c>
      <c r="H100" s="117">
        <v>0</v>
      </c>
      <c r="I100" s="117">
        <v>0</v>
      </c>
      <c r="J100" s="117">
        <v>0</v>
      </c>
      <c r="K100" s="117">
        <v>0</v>
      </c>
      <c r="L100" s="117">
        <v>0</v>
      </c>
      <c r="M100" s="117">
        <v>0</v>
      </c>
      <c r="N100" s="117">
        <v>0</v>
      </c>
      <c r="O100" s="117">
        <v>0</v>
      </c>
      <c r="P100" s="117">
        <v>0</v>
      </c>
      <c r="Q100" s="117">
        <v>0</v>
      </c>
      <c r="R100" s="117">
        <v>0</v>
      </c>
      <c r="S100" s="117">
        <v>0</v>
      </c>
      <c r="T100" s="117">
        <v>0</v>
      </c>
      <c r="U100" s="117">
        <v>0</v>
      </c>
      <c r="V100" s="117">
        <v>0</v>
      </c>
      <c r="W100" s="117">
        <v>0</v>
      </c>
      <c r="X100" s="117">
        <v>0</v>
      </c>
      <c r="Y100" s="117">
        <v>0</v>
      </c>
      <c r="Z100" s="117">
        <v>0</v>
      </c>
      <c r="AA100" s="117">
        <v>0</v>
      </c>
      <c r="AB100" s="117">
        <v>0</v>
      </c>
      <c r="AC100" s="117">
        <v>0</v>
      </c>
      <c r="AD100" s="117">
        <v>0</v>
      </c>
      <c r="AE100" s="117">
        <v>0</v>
      </c>
      <c r="AF100" s="117">
        <v>0</v>
      </c>
      <c r="AG100" s="117">
        <v>0</v>
      </c>
      <c r="AH100" s="117">
        <v>0</v>
      </c>
      <c r="AI100" s="117">
        <v>0</v>
      </c>
      <c r="AJ100" s="117">
        <v>0</v>
      </c>
      <c r="AK100" s="117">
        <v>0</v>
      </c>
      <c r="AL100" s="117">
        <v>0</v>
      </c>
      <c r="AM100" s="117">
        <v>0</v>
      </c>
      <c r="AN100" s="117">
        <v>0</v>
      </c>
      <c r="AO100" s="117">
        <v>0</v>
      </c>
      <c r="AP100" s="117">
        <v>0</v>
      </c>
      <c r="AQ100" s="117">
        <v>0</v>
      </c>
      <c r="AR100" s="117">
        <v>0</v>
      </c>
      <c r="AS100" s="117">
        <v>0</v>
      </c>
      <c r="AT100" s="117">
        <v>0</v>
      </c>
      <c r="AU100" s="117">
        <v>0</v>
      </c>
      <c r="AV100" s="117">
        <v>5</v>
      </c>
      <c r="AW100" s="117">
        <v>0</v>
      </c>
      <c r="AX100" s="117">
        <v>0</v>
      </c>
      <c r="AY100" s="117">
        <v>0</v>
      </c>
      <c r="AZ100" s="117">
        <v>0</v>
      </c>
      <c r="BA100" s="117">
        <v>0</v>
      </c>
      <c r="BB100" s="117">
        <v>0</v>
      </c>
      <c r="BC100" s="117">
        <v>0</v>
      </c>
      <c r="BD100" s="117">
        <v>0</v>
      </c>
      <c r="BE100" s="117">
        <v>0</v>
      </c>
      <c r="BF100" s="117">
        <v>0</v>
      </c>
      <c r="BG100" s="117">
        <v>8</v>
      </c>
      <c r="BH100" s="117">
        <v>0</v>
      </c>
    </row>
    <row r="101" spans="1:60" x14ac:dyDescent="0.25">
      <c r="A101" s="117" t="s">
        <v>670</v>
      </c>
      <c r="B101" s="117" t="s">
        <v>544</v>
      </c>
      <c r="C101" s="117" t="s">
        <v>545</v>
      </c>
      <c r="D101" s="117" t="s">
        <v>546</v>
      </c>
      <c r="E101" s="117" t="s">
        <v>562</v>
      </c>
      <c r="F101" s="117" t="s">
        <v>575</v>
      </c>
      <c r="G101" s="117" t="s">
        <v>576</v>
      </c>
      <c r="H101" s="117">
        <v>0</v>
      </c>
      <c r="I101" s="117">
        <v>0</v>
      </c>
      <c r="J101" s="117">
        <v>0</v>
      </c>
      <c r="K101" s="117">
        <v>0</v>
      </c>
      <c r="L101" s="117">
        <v>0</v>
      </c>
      <c r="M101" s="117">
        <v>0</v>
      </c>
      <c r="N101" s="117">
        <v>0</v>
      </c>
      <c r="O101" s="117">
        <v>0</v>
      </c>
      <c r="P101" s="117">
        <v>0</v>
      </c>
      <c r="Q101" s="117">
        <v>0</v>
      </c>
      <c r="R101" s="117">
        <v>0</v>
      </c>
      <c r="S101" s="117">
        <v>0</v>
      </c>
      <c r="T101" s="117">
        <v>0</v>
      </c>
      <c r="U101" s="117">
        <v>0</v>
      </c>
      <c r="V101" s="117">
        <v>0</v>
      </c>
      <c r="W101" s="117">
        <v>0</v>
      </c>
      <c r="X101" s="117">
        <v>0</v>
      </c>
      <c r="Y101" s="117">
        <v>0</v>
      </c>
      <c r="Z101" s="117">
        <v>0</v>
      </c>
      <c r="AA101" s="117">
        <v>0</v>
      </c>
      <c r="AB101" s="117">
        <v>0</v>
      </c>
      <c r="AC101" s="117">
        <v>0</v>
      </c>
      <c r="AD101" s="117">
        <v>0</v>
      </c>
      <c r="AE101" s="117">
        <v>0</v>
      </c>
      <c r="AF101" s="117">
        <v>0</v>
      </c>
      <c r="AG101" s="117">
        <v>0</v>
      </c>
      <c r="AH101" s="117">
        <v>0</v>
      </c>
      <c r="AI101" s="117">
        <v>0</v>
      </c>
      <c r="AJ101" s="117">
        <v>0</v>
      </c>
      <c r="AK101" s="117">
        <v>0</v>
      </c>
      <c r="AL101" s="117">
        <v>0</v>
      </c>
      <c r="AM101" s="117">
        <v>0</v>
      </c>
      <c r="AN101" s="117">
        <v>0</v>
      </c>
      <c r="AO101" s="117">
        <v>0</v>
      </c>
      <c r="AP101" s="117">
        <v>0</v>
      </c>
      <c r="AQ101" s="117">
        <v>0</v>
      </c>
      <c r="AR101" s="117">
        <v>0</v>
      </c>
      <c r="AS101" s="117">
        <v>0</v>
      </c>
      <c r="AT101" s="117">
        <v>0</v>
      </c>
      <c r="AU101" s="117">
        <v>0</v>
      </c>
      <c r="AV101" s="117">
        <v>24</v>
      </c>
      <c r="AW101" s="117">
        <v>0</v>
      </c>
      <c r="AX101" s="117">
        <v>0</v>
      </c>
      <c r="AY101" s="117">
        <v>0</v>
      </c>
      <c r="AZ101" s="117">
        <v>0</v>
      </c>
      <c r="BA101" s="117">
        <v>0</v>
      </c>
      <c r="BB101" s="117">
        <v>0</v>
      </c>
      <c r="BC101" s="117">
        <v>0</v>
      </c>
      <c r="BD101" s="117">
        <v>0</v>
      </c>
      <c r="BE101" s="117">
        <v>0</v>
      </c>
      <c r="BF101" s="117">
        <v>0</v>
      </c>
      <c r="BG101" s="117">
        <v>1</v>
      </c>
      <c r="BH101" s="117">
        <v>0</v>
      </c>
    </row>
    <row r="102" spans="1:60" x14ac:dyDescent="0.25">
      <c r="A102" s="117" t="s">
        <v>671</v>
      </c>
      <c r="B102" s="117" t="s">
        <v>544</v>
      </c>
      <c r="C102" s="117" t="s">
        <v>545</v>
      </c>
      <c r="D102" s="117" t="s">
        <v>546</v>
      </c>
      <c r="E102" s="117" t="s">
        <v>562</v>
      </c>
      <c r="F102" s="117" t="s">
        <v>563</v>
      </c>
      <c r="G102" s="117" t="s">
        <v>564</v>
      </c>
      <c r="H102" s="117">
        <v>0</v>
      </c>
      <c r="I102" s="117">
        <v>0</v>
      </c>
      <c r="J102" s="117">
        <v>0</v>
      </c>
      <c r="K102" s="117">
        <v>0</v>
      </c>
      <c r="L102" s="117">
        <v>0</v>
      </c>
      <c r="M102" s="117">
        <v>0</v>
      </c>
      <c r="N102" s="117">
        <v>0</v>
      </c>
      <c r="O102" s="117">
        <v>0</v>
      </c>
      <c r="P102" s="117">
        <v>0</v>
      </c>
      <c r="Q102" s="117">
        <v>0</v>
      </c>
      <c r="R102" s="117">
        <v>0</v>
      </c>
      <c r="S102" s="117">
        <v>0</v>
      </c>
      <c r="T102" s="117">
        <v>0</v>
      </c>
      <c r="U102" s="117">
        <v>0</v>
      </c>
      <c r="V102" s="117">
        <v>0</v>
      </c>
      <c r="W102" s="117">
        <v>0</v>
      </c>
      <c r="X102" s="117">
        <v>0</v>
      </c>
      <c r="Y102" s="117">
        <v>0</v>
      </c>
      <c r="Z102" s="117">
        <v>1</v>
      </c>
      <c r="AA102" s="117">
        <v>0</v>
      </c>
      <c r="AB102" s="117">
        <v>0</v>
      </c>
      <c r="AC102" s="117">
        <v>0</v>
      </c>
      <c r="AD102" s="117">
        <v>0</v>
      </c>
      <c r="AE102" s="117">
        <v>0</v>
      </c>
      <c r="AF102" s="117">
        <v>0</v>
      </c>
      <c r="AG102" s="117">
        <v>0</v>
      </c>
      <c r="AH102" s="117">
        <v>0</v>
      </c>
      <c r="AI102" s="117">
        <v>0</v>
      </c>
      <c r="AJ102" s="117">
        <v>0</v>
      </c>
      <c r="AK102" s="117">
        <v>0</v>
      </c>
      <c r="AL102" s="117">
        <v>0</v>
      </c>
      <c r="AM102" s="117">
        <v>0</v>
      </c>
      <c r="AN102" s="117">
        <v>0</v>
      </c>
      <c r="AO102" s="117">
        <v>0</v>
      </c>
      <c r="AP102" s="117">
        <v>0</v>
      </c>
      <c r="AQ102" s="117">
        <v>0</v>
      </c>
      <c r="AR102" s="117">
        <v>0</v>
      </c>
      <c r="AS102" s="117">
        <v>0</v>
      </c>
      <c r="AT102" s="117">
        <v>0</v>
      </c>
      <c r="AU102" s="117">
        <v>0</v>
      </c>
      <c r="AV102" s="117">
        <v>0</v>
      </c>
      <c r="AW102" s="117">
        <v>0</v>
      </c>
      <c r="AX102" s="117">
        <v>0</v>
      </c>
      <c r="AY102" s="117">
        <v>0</v>
      </c>
      <c r="AZ102" s="117">
        <v>0</v>
      </c>
      <c r="BA102" s="117">
        <v>0</v>
      </c>
      <c r="BB102" s="117">
        <v>0</v>
      </c>
      <c r="BC102" s="117">
        <v>0</v>
      </c>
      <c r="BD102" s="117">
        <v>0</v>
      </c>
      <c r="BE102" s="117">
        <v>0</v>
      </c>
      <c r="BF102" s="117">
        <v>0</v>
      </c>
      <c r="BG102" s="117">
        <v>0</v>
      </c>
      <c r="BH102" s="117">
        <v>0</v>
      </c>
    </row>
    <row r="103" spans="1:60" x14ac:dyDescent="0.25">
      <c r="A103" s="117" t="s">
        <v>672</v>
      </c>
      <c r="B103" s="117" t="s">
        <v>544</v>
      </c>
      <c r="C103" s="117" t="s">
        <v>545</v>
      </c>
      <c r="D103" s="117" t="s">
        <v>556</v>
      </c>
      <c r="E103" s="117" t="s">
        <v>557</v>
      </c>
      <c r="F103" s="117" t="s">
        <v>558</v>
      </c>
      <c r="G103" s="117" t="s">
        <v>559</v>
      </c>
      <c r="H103" s="117">
        <v>0</v>
      </c>
      <c r="I103" s="117">
        <v>0</v>
      </c>
      <c r="J103" s="117">
        <v>0</v>
      </c>
      <c r="K103" s="117">
        <v>0</v>
      </c>
      <c r="L103" s="117">
        <v>12</v>
      </c>
      <c r="M103" s="117">
        <v>0</v>
      </c>
      <c r="N103" s="117">
        <v>0</v>
      </c>
      <c r="O103" s="117">
        <v>0</v>
      </c>
      <c r="P103" s="117">
        <v>0</v>
      </c>
      <c r="Q103" s="117">
        <v>0</v>
      </c>
      <c r="R103" s="117">
        <v>0</v>
      </c>
      <c r="S103" s="117">
        <v>0</v>
      </c>
      <c r="T103" s="117">
        <v>0</v>
      </c>
      <c r="U103" s="117">
        <v>0</v>
      </c>
      <c r="V103" s="117">
        <v>0</v>
      </c>
      <c r="W103" s="117">
        <v>0</v>
      </c>
      <c r="X103" s="117">
        <v>0</v>
      </c>
      <c r="Y103" s="117">
        <v>0</v>
      </c>
      <c r="Z103" s="117">
        <v>0</v>
      </c>
      <c r="AA103" s="117">
        <v>0</v>
      </c>
      <c r="AB103" s="117">
        <v>0</v>
      </c>
      <c r="AC103" s="117">
        <v>0</v>
      </c>
      <c r="AD103" s="117">
        <v>0</v>
      </c>
      <c r="AE103" s="117">
        <v>0</v>
      </c>
      <c r="AF103" s="117">
        <v>0</v>
      </c>
      <c r="AG103" s="117">
        <v>0</v>
      </c>
      <c r="AH103" s="117">
        <v>0</v>
      </c>
      <c r="AI103" s="117">
        <v>0</v>
      </c>
      <c r="AJ103" s="117">
        <v>0</v>
      </c>
      <c r="AK103" s="117">
        <v>0</v>
      </c>
      <c r="AL103" s="117">
        <v>0</v>
      </c>
      <c r="AM103" s="117">
        <v>0</v>
      </c>
      <c r="AN103" s="117">
        <v>0</v>
      </c>
      <c r="AO103" s="117">
        <v>0</v>
      </c>
      <c r="AP103" s="117">
        <v>0</v>
      </c>
      <c r="AQ103" s="117">
        <v>0</v>
      </c>
      <c r="AR103" s="117">
        <v>0</v>
      </c>
      <c r="AS103" s="117">
        <v>0</v>
      </c>
      <c r="AT103" s="117">
        <v>0</v>
      </c>
      <c r="AU103" s="117">
        <v>0</v>
      </c>
      <c r="AV103" s="117">
        <v>0</v>
      </c>
      <c r="AW103" s="117">
        <v>0</v>
      </c>
      <c r="AX103" s="117">
        <v>0</v>
      </c>
      <c r="AY103" s="117">
        <v>0</v>
      </c>
      <c r="AZ103" s="117">
        <v>0</v>
      </c>
      <c r="BA103" s="117">
        <v>0</v>
      </c>
      <c r="BB103" s="117">
        <v>0</v>
      </c>
      <c r="BC103" s="117">
        <v>0</v>
      </c>
      <c r="BD103" s="117">
        <v>0</v>
      </c>
      <c r="BE103" s="117">
        <v>0</v>
      </c>
      <c r="BF103" s="117">
        <v>0</v>
      </c>
      <c r="BG103" s="117">
        <v>0</v>
      </c>
      <c r="BH103" s="117">
        <v>13</v>
      </c>
    </row>
    <row r="104" spans="1:60" x14ac:dyDescent="0.25">
      <c r="A104" s="117" t="s">
        <v>673</v>
      </c>
      <c r="B104" s="117" t="s">
        <v>544</v>
      </c>
      <c r="C104" s="117" t="s">
        <v>545</v>
      </c>
      <c r="D104" s="117" t="s">
        <v>546</v>
      </c>
      <c r="E104" s="117" t="s">
        <v>562</v>
      </c>
      <c r="F104" s="117" t="s">
        <v>563</v>
      </c>
      <c r="G104" s="117" t="s">
        <v>564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117">
        <v>0</v>
      </c>
      <c r="N104" s="117">
        <v>0</v>
      </c>
      <c r="O104" s="117">
        <v>0</v>
      </c>
      <c r="P104" s="117">
        <v>0</v>
      </c>
      <c r="Q104" s="117">
        <v>0</v>
      </c>
      <c r="R104" s="117">
        <v>0</v>
      </c>
      <c r="S104" s="117">
        <v>0</v>
      </c>
      <c r="T104" s="117">
        <v>0</v>
      </c>
      <c r="U104" s="117">
        <v>0</v>
      </c>
      <c r="V104" s="117">
        <v>0</v>
      </c>
      <c r="W104" s="117">
        <v>0</v>
      </c>
      <c r="X104" s="117">
        <v>0</v>
      </c>
      <c r="Y104" s="117">
        <v>0</v>
      </c>
      <c r="Z104" s="117">
        <v>0</v>
      </c>
      <c r="AA104" s="117">
        <v>0</v>
      </c>
      <c r="AB104" s="117">
        <v>0</v>
      </c>
      <c r="AC104" s="117">
        <v>0</v>
      </c>
      <c r="AD104" s="117">
        <v>0</v>
      </c>
      <c r="AE104" s="117">
        <v>0</v>
      </c>
      <c r="AF104" s="117">
        <v>0</v>
      </c>
      <c r="AG104" s="117">
        <v>0</v>
      </c>
      <c r="AH104" s="117">
        <v>0</v>
      </c>
      <c r="AI104" s="117">
        <v>0</v>
      </c>
      <c r="AJ104" s="117">
        <v>0</v>
      </c>
      <c r="AK104" s="117">
        <v>5</v>
      </c>
      <c r="AL104" s="117">
        <v>16</v>
      </c>
      <c r="AM104" s="117">
        <v>49</v>
      </c>
      <c r="AN104" s="117">
        <v>26</v>
      </c>
      <c r="AO104" s="117">
        <v>0</v>
      </c>
      <c r="AP104" s="117">
        <v>0</v>
      </c>
      <c r="AQ104" s="117">
        <v>0</v>
      </c>
      <c r="AR104" s="117">
        <v>0</v>
      </c>
      <c r="AS104" s="117">
        <v>0</v>
      </c>
      <c r="AT104" s="117">
        <v>0</v>
      </c>
      <c r="AU104" s="117">
        <v>0</v>
      </c>
      <c r="AV104" s="117">
        <v>0</v>
      </c>
      <c r="AW104" s="117">
        <v>0</v>
      </c>
      <c r="AX104" s="117">
        <v>1</v>
      </c>
      <c r="AY104" s="117">
        <v>0</v>
      </c>
      <c r="AZ104" s="117">
        <v>0</v>
      </c>
      <c r="BA104" s="117">
        <v>0</v>
      </c>
      <c r="BB104" s="117">
        <v>0</v>
      </c>
      <c r="BC104" s="117">
        <v>0</v>
      </c>
      <c r="BD104" s="117">
        <v>0</v>
      </c>
      <c r="BE104" s="117">
        <v>0</v>
      </c>
      <c r="BF104" s="117">
        <v>0</v>
      </c>
      <c r="BG104" s="117">
        <v>0</v>
      </c>
      <c r="BH104" s="117">
        <v>12</v>
      </c>
    </row>
    <row r="105" spans="1:60" x14ac:dyDescent="0.25">
      <c r="A105" s="117" t="s">
        <v>674</v>
      </c>
      <c r="B105" s="117" t="s">
        <v>544</v>
      </c>
      <c r="C105" s="117" t="s">
        <v>545</v>
      </c>
      <c r="D105" s="117" t="s">
        <v>546</v>
      </c>
      <c r="E105" s="117" t="s">
        <v>547</v>
      </c>
      <c r="F105" s="117" t="s">
        <v>548</v>
      </c>
      <c r="G105" s="117" t="s">
        <v>549</v>
      </c>
      <c r="H105" s="117">
        <v>0</v>
      </c>
      <c r="I105" s="117">
        <v>0</v>
      </c>
      <c r="J105" s="117">
        <v>0</v>
      </c>
      <c r="K105" s="117">
        <v>0</v>
      </c>
      <c r="L105" s="117">
        <v>0</v>
      </c>
      <c r="M105" s="117">
        <v>0</v>
      </c>
      <c r="N105" s="117">
        <v>0</v>
      </c>
      <c r="O105" s="117">
        <v>0</v>
      </c>
      <c r="P105" s="117">
        <v>0</v>
      </c>
      <c r="Q105" s="117">
        <v>0</v>
      </c>
      <c r="R105" s="117">
        <v>0</v>
      </c>
      <c r="S105" s="117">
        <v>0</v>
      </c>
      <c r="T105" s="117">
        <v>0</v>
      </c>
      <c r="U105" s="117">
        <v>0</v>
      </c>
      <c r="V105" s="117">
        <v>0</v>
      </c>
      <c r="W105" s="117">
        <v>0</v>
      </c>
      <c r="X105" s="117">
        <v>0</v>
      </c>
      <c r="Y105" s="117">
        <v>0</v>
      </c>
      <c r="Z105" s="117">
        <v>0</v>
      </c>
      <c r="AA105" s="117">
        <v>0</v>
      </c>
      <c r="AB105" s="117">
        <v>0</v>
      </c>
      <c r="AC105" s="117">
        <v>0</v>
      </c>
      <c r="AD105" s="117">
        <v>0</v>
      </c>
      <c r="AE105" s="117">
        <v>0</v>
      </c>
      <c r="AF105" s="117">
        <v>0</v>
      </c>
      <c r="AG105" s="117">
        <v>0</v>
      </c>
      <c r="AH105" s="117">
        <v>0</v>
      </c>
      <c r="AI105" s="117">
        <v>0</v>
      </c>
      <c r="AJ105" s="117">
        <v>0</v>
      </c>
      <c r="AK105" s="117">
        <v>1</v>
      </c>
      <c r="AL105" s="117">
        <v>0</v>
      </c>
      <c r="AM105" s="117">
        <v>0</v>
      </c>
      <c r="AN105" s="117">
        <v>0</v>
      </c>
      <c r="AO105" s="117">
        <v>0</v>
      </c>
      <c r="AP105" s="117">
        <v>0</v>
      </c>
      <c r="AQ105" s="117">
        <v>0</v>
      </c>
      <c r="AR105" s="117">
        <v>0</v>
      </c>
      <c r="AS105" s="117">
        <v>0</v>
      </c>
      <c r="AT105" s="117">
        <v>0</v>
      </c>
      <c r="AU105" s="117">
        <v>0</v>
      </c>
      <c r="AV105" s="117">
        <v>46</v>
      </c>
      <c r="AW105" s="117">
        <v>0</v>
      </c>
      <c r="AX105" s="117">
        <v>0</v>
      </c>
      <c r="AY105" s="117">
        <v>0</v>
      </c>
      <c r="AZ105" s="117">
        <v>0</v>
      </c>
      <c r="BA105" s="117">
        <v>0</v>
      </c>
      <c r="BB105" s="117">
        <v>0</v>
      </c>
      <c r="BC105" s="117">
        <v>0</v>
      </c>
      <c r="BD105" s="117">
        <v>0</v>
      </c>
      <c r="BE105" s="117">
        <v>0</v>
      </c>
      <c r="BF105" s="117">
        <v>0</v>
      </c>
      <c r="BG105" s="117">
        <v>25</v>
      </c>
      <c r="BH105" s="117">
        <v>1</v>
      </c>
    </row>
    <row r="106" spans="1:60" x14ac:dyDescent="0.25">
      <c r="A106" s="117" t="s">
        <v>675</v>
      </c>
      <c r="B106" s="117" t="s">
        <v>544</v>
      </c>
      <c r="C106" s="117" t="s">
        <v>545</v>
      </c>
      <c r="D106" s="117" t="s">
        <v>546</v>
      </c>
      <c r="E106" s="117" t="s">
        <v>562</v>
      </c>
      <c r="F106" s="117" t="s">
        <v>575</v>
      </c>
      <c r="G106" s="117" t="s">
        <v>576</v>
      </c>
      <c r="H106" s="117">
        <v>0</v>
      </c>
      <c r="I106" s="117">
        <v>0</v>
      </c>
      <c r="J106" s="117">
        <v>0</v>
      </c>
      <c r="K106" s="117">
        <v>0</v>
      </c>
      <c r="L106" s="117">
        <v>165</v>
      </c>
      <c r="M106" s="117">
        <v>88</v>
      </c>
      <c r="N106" s="117">
        <v>0</v>
      </c>
      <c r="O106" s="117">
        <v>0</v>
      </c>
      <c r="P106" s="117">
        <v>0</v>
      </c>
      <c r="Q106" s="117">
        <v>0</v>
      </c>
      <c r="R106" s="117">
        <v>0</v>
      </c>
      <c r="S106" s="117">
        <v>0</v>
      </c>
      <c r="T106" s="117">
        <v>0</v>
      </c>
      <c r="U106" s="117">
        <v>0</v>
      </c>
      <c r="V106" s="117">
        <v>0</v>
      </c>
      <c r="W106" s="117">
        <v>0</v>
      </c>
      <c r="X106" s="117">
        <v>0</v>
      </c>
      <c r="Y106" s="117">
        <v>6</v>
      </c>
      <c r="Z106" s="117">
        <v>1</v>
      </c>
      <c r="AA106" s="117">
        <v>2</v>
      </c>
      <c r="AB106" s="117">
        <v>0</v>
      </c>
      <c r="AC106" s="117">
        <v>0</v>
      </c>
      <c r="AD106" s="117">
        <v>0</v>
      </c>
      <c r="AE106" s="117">
        <v>0</v>
      </c>
      <c r="AF106" s="117">
        <v>0</v>
      </c>
      <c r="AG106" s="117">
        <v>0</v>
      </c>
      <c r="AH106" s="117">
        <v>0</v>
      </c>
      <c r="AI106" s="117">
        <v>0</v>
      </c>
      <c r="AJ106" s="117">
        <v>0</v>
      </c>
      <c r="AK106" s="117">
        <v>24</v>
      </c>
      <c r="AL106" s="117">
        <v>0</v>
      </c>
      <c r="AM106" s="117">
        <v>0</v>
      </c>
      <c r="AN106" s="117">
        <v>0</v>
      </c>
      <c r="AO106" s="117">
        <v>0</v>
      </c>
      <c r="AP106" s="117">
        <v>0</v>
      </c>
      <c r="AQ106" s="117">
        <v>0</v>
      </c>
      <c r="AR106" s="117">
        <v>0</v>
      </c>
      <c r="AS106" s="117">
        <v>0</v>
      </c>
      <c r="AT106" s="117">
        <v>0</v>
      </c>
      <c r="AU106" s="117">
        <v>0</v>
      </c>
      <c r="AV106" s="117">
        <v>0</v>
      </c>
      <c r="AW106" s="117">
        <v>82</v>
      </c>
      <c r="AX106" s="117">
        <v>1</v>
      </c>
      <c r="AY106" s="117">
        <v>15</v>
      </c>
      <c r="AZ106" s="117">
        <v>0</v>
      </c>
      <c r="BA106" s="117">
        <v>0</v>
      </c>
      <c r="BB106" s="117">
        <v>0</v>
      </c>
      <c r="BC106" s="117">
        <v>0</v>
      </c>
      <c r="BD106" s="117">
        <v>0</v>
      </c>
      <c r="BE106" s="117">
        <v>0</v>
      </c>
      <c r="BF106" s="117">
        <v>0</v>
      </c>
      <c r="BG106" s="117">
        <v>2</v>
      </c>
      <c r="BH106" s="117">
        <v>32</v>
      </c>
    </row>
    <row r="107" spans="1:60" x14ac:dyDescent="0.25">
      <c r="A107" s="117" t="s">
        <v>676</v>
      </c>
      <c r="B107" s="117" t="s">
        <v>544</v>
      </c>
      <c r="C107" s="117" t="s">
        <v>545</v>
      </c>
      <c r="D107" s="117" t="s">
        <v>551</v>
      </c>
      <c r="E107" s="117" t="s">
        <v>552</v>
      </c>
      <c r="F107" s="117" t="s">
        <v>553</v>
      </c>
      <c r="G107" s="117" t="s">
        <v>554</v>
      </c>
      <c r="H107" s="117">
        <v>0</v>
      </c>
      <c r="I107" s="117">
        <v>0</v>
      </c>
      <c r="J107" s="117">
        <v>0</v>
      </c>
      <c r="K107" s="117">
        <v>0</v>
      </c>
      <c r="L107" s="117">
        <v>1</v>
      </c>
      <c r="M107" s="117">
        <v>0</v>
      </c>
      <c r="N107" s="117">
        <v>0</v>
      </c>
      <c r="O107" s="117">
        <v>0</v>
      </c>
      <c r="P107" s="117">
        <v>0</v>
      </c>
      <c r="Q107" s="117">
        <v>0</v>
      </c>
      <c r="R107" s="117">
        <v>0</v>
      </c>
      <c r="S107" s="117">
        <v>0</v>
      </c>
      <c r="T107" s="117">
        <v>0</v>
      </c>
      <c r="U107" s="117">
        <v>0</v>
      </c>
      <c r="V107" s="117">
        <v>0</v>
      </c>
      <c r="W107" s="117">
        <v>0</v>
      </c>
      <c r="X107" s="117">
        <v>2</v>
      </c>
      <c r="Y107" s="117">
        <v>82</v>
      </c>
      <c r="Z107" s="117">
        <v>25</v>
      </c>
      <c r="AA107" s="117">
        <v>0</v>
      </c>
      <c r="AB107" s="117">
        <v>0</v>
      </c>
      <c r="AC107" s="117">
        <v>0</v>
      </c>
      <c r="AD107" s="117">
        <v>0</v>
      </c>
      <c r="AE107" s="117">
        <v>0</v>
      </c>
      <c r="AF107" s="117">
        <v>0</v>
      </c>
      <c r="AG107" s="117">
        <v>0</v>
      </c>
      <c r="AH107" s="117">
        <v>0</v>
      </c>
      <c r="AI107" s="117">
        <v>0</v>
      </c>
      <c r="AJ107" s="117">
        <v>0</v>
      </c>
      <c r="AK107" s="117">
        <v>4</v>
      </c>
      <c r="AL107" s="117">
        <v>1</v>
      </c>
      <c r="AM107" s="117">
        <v>0</v>
      </c>
      <c r="AN107" s="117">
        <v>0</v>
      </c>
      <c r="AO107" s="117">
        <v>0</v>
      </c>
      <c r="AP107" s="117">
        <v>0</v>
      </c>
      <c r="AQ107" s="117">
        <v>0</v>
      </c>
      <c r="AR107" s="117">
        <v>0</v>
      </c>
      <c r="AS107" s="117">
        <v>0</v>
      </c>
      <c r="AT107" s="117">
        <v>0</v>
      </c>
      <c r="AU107" s="117">
        <v>0</v>
      </c>
      <c r="AV107" s="117">
        <v>0</v>
      </c>
      <c r="AW107" s="117">
        <v>0</v>
      </c>
      <c r="AX107" s="117">
        <v>35</v>
      </c>
      <c r="AY107" s="117">
        <v>10</v>
      </c>
      <c r="AZ107" s="117">
        <v>6</v>
      </c>
      <c r="BA107" s="117">
        <v>0</v>
      </c>
      <c r="BB107" s="117">
        <v>0</v>
      </c>
      <c r="BC107" s="117">
        <v>0</v>
      </c>
      <c r="BD107" s="117">
        <v>0</v>
      </c>
      <c r="BE107" s="117">
        <v>0</v>
      </c>
      <c r="BF107" s="117">
        <v>0</v>
      </c>
      <c r="BG107" s="117">
        <v>0</v>
      </c>
      <c r="BH107" s="117">
        <v>4</v>
      </c>
    </row>
    <row r="108" spans="1:60" x14ac:dyDescent="0.25">
      <c r="A108" s="117" t="s">
        <v>677</v>
      </c>
      <c r="B108" s="117" t="s">
        <v>544</v>
      </c>
      <c r="C108" s="117" t="s">
        <v>545</v>
      </c>
      <c r="D108" s="117" t="s">
        <v>546</v>
      </c>
      <c r="E108" s="117" t="s">
        <v>562</v>
      </c>
      <c r="F108" s="117" t="s">
        <v>563</v>
      </c>
      <c r="G108" s="117" t="s">
        <v>564</v>
      </c>
      <c r="H108" s="117">
        <v>0</v>
      </c>
      <c r="I108" s="117">
        <v>0</v>
      </c>
      <c r="J108" s="117">
        <v>0</v>
      </c>
      <c r="K108" s="117">
        <v>0</v>
      </c>
      <c r="L108" s="117">
        <v>16</v>
      </c>
      <c r="M108" s="117">
        <v>0</v>
      </c>
      <c r="N108" s="117">
        <v>0</v>
      </c>
      <c r="O108" s="117">
        <v>0</v>
      </c>
      <c r="P108" s="117">
        <v>0</v>
      </c>
      <c r="Q108" s="117">
        <v>0</v>
      </c>
      <c r="R108" s="117">
        <v>0</v>
      </c>
      <c r="S108" s="117">
        <v>0</v>
      </c>
      <c r="T108" s="117">
        <v>0</v>
      </c>
      <c r="U108" s="117">
        <v>0</v>
      </c>
      <c r="V108" s="117">
        <v>0</v>
      </c>
      <c r="W108" s="117">
        <v>0</v>
      </c>
      <c r="X108" s="117">
        <v>0</v>
      </c>
      <c r="Y108" s="117">
        <v>0</v>
      </c>
      <c r="Z108" s="117">
        <v>0</v>
      </c>
      <c r="AA108" s="117">
        <v>0</v>
      </c>
      <c r="AB108" s="117">
        <v>0</v>
      </c>
      <c r="AC108" s="117">
        <v>0</v>
      </c>
      <c r="AD108" s="117">
        <v>0</v>
      </c>
      <c r="AE108" s="117">
        <v>0</v>
      </c>
      <c r="AF108" s="117">
        <v>0</v>
      </c>
      <c r="AG108" s="117">
        <v>0</v>
      </c>
      <c r="AH108" s="117">
        <v>0</v>
      </c>
      <c r="AI108" s="117">
        <v>0</v>
      </c>
      <c r="AJ108" s="117">
        <v>0</v>
      </c>
      <c r="AK108" s="117">
        <v>51</v>
      </c>
      <c r="AL108" s="117">
        <v>0</v>
      </c>
      <c r="AM108" s="117">
        <v>4</v>
      </c>
      <c r="AN108" s="117">
        <v>3</v>
      </c>
      <c r="AO108" s="117">
        <v>0</v>
      </c>
      <c r="AP108" s="117">
        <v>0</v>
      </c>
      <c r="AQ108" s="117">
        <v>0</v>
      </c>
      <c r="AR108" s="117">
        <v>0</v>
      </c>
      <c r="AS108" s="117">
        <v>0</v>
      </c>
      <c r="AT108" s="117">
        <v>0</v>
      </c>
      <c r="AU108" s="117">
        <v>0</v>
      </c>
      <c r="AV108" s="117">
        <v>0</v>
      </c>
      <c r="AW108" s="117">
        <v>0</v>
      </c>
      <c r="AX108" s="117">
        <v>0</v>
      </c>
      <c r="AY108" s="117">
        <v>0</v>
      </c>
      <c r="AZ108" s="117">
        <v>0</v>
      </c>
      <c r="BA108" s="117">
        <v>0</v>
      </c>
      <c r="BB108" s="117">
        <v>0</v>
      </c>
      <c r="BC108" s="117">
        <v>0</v>
      </c>
      <c r="BD108" s="117">
        <v>0</v>
      </c>
      <c r="BE108" s="117">
        <v>0</v>
      </c>
      <c r="BF108" s="117">
        <v>0</v>
      </c>
      <c r="BG108" s="117">
        <v>0</v>
      </c>
      <c r="BH108" s="117">
        <v>25</v>
      </c>
    </row>
    <row r="109" spans="1:60" x14ac:dyDescent="0.25">
      <c r="A109" s="117" t="s">
        <v>678</v>
      </c>
      <c r="B109" s="117" t="s">
        <v>544</v>
      </c>
      <c r="C109" s="117" t="s">
        <v>545</v>
      </c>
      <c r="D109" s="117" t="s">
        <v>551</v>
      </c>
      <c r="E109" s="117" t="s">
        <v>552</v>
      </c>
      <c r="F109" s="117" t="s">
        <v>553</v>
      </c>
      <c r="G109" s="117" t="s">
        <v>554</v>
      </c>
      <c r="H109" s="117">
        <v>0</v>
      </c>
      <c r="I109" s="117">
        <v>0</v>
      </c>
      <c r="J109" s="117">
        <v>0</v>
      </c>
      <c r="K109" s="117">
        <v>0</v>
      </c>
      <c r="L109" s="117">
        <v>0</v>
      </c>
      <c r="M109" s="117">
        <v>9</v>
      </c>
      <c r="N109" s="117">
        <v>0</v>
      </c>
      <c r="O109" s="117">
        <v>0</v>
      </c>
      <c r="P109" s="117">
        <v>0</v>
      </c>
      <c r="Q109" s="117">
        <v>0</v>
      </c>
      <c r="R109" s="117">
        <v>0</v>
      </c>
      <c r="S109" s="117">
        <v>0</v>
      </c>
      <c r="T109" s="117">
        <v>0</v>
      </c>
      <c r="U109" s="117">
        <v>0</v>
      </c>
      <c r="V109" s="117">
        <v>0</v>
      </c>
      <c r="W109" s="117">
        <v>0</v>
      </c>
      <c r="X109" s="117">
        <v>0</v>
      </c>
      <c r="Y109" s="117">
        <v>0</v>
      </c>
      <c r="Z109" s="117">
        <v>0</v>
      </c>
      <c r="AA109" s="117">
        <v>0</v>
      </c>
      <c r="AB109" s="117">
        <v>0</v>
      </c>
      <c r="AC109" s="117">
        <v>0</v>
      </c>
      <c r="AD109" s="117">
        <v>0</v>
      </c>
      <c r="AE109" s="117">
        <v>0</v>
      </c>
      <c r="AF109" s="117">
        <v>0</v>
      </c>
      <c r="AG109" s="117">
        <v>0</v>
      </c>
      <c r="AH109" s="117">
        <v>0</v>
      </c>
      <c r="AI109" s="117">
        <v>0</v>
      </c>
      <c r="AJ109" s="117">
        <v>0</v>
      </c>
      <c r="AK109" s="117">
        <v>4</v>
      </c>
      <c r="AL109" s="117">
        <v>0</v>
      </c>
      <c r="AM109" s="117">
        <v>0</v>
      </c>
      <c r="AN109" s="117">
        <v>0</v>
      </c>
      <c r="AO109" s="117">
        <v>0</v>
      </c>
      <c r="AP109" s="117">
        <v>0</v>
      </c>
      <c r="AQ109" s="117">
        <v>0</v>
      </c>
      <c r="AR109" s="117">
        <v>0</v>
      </c>
      <c r="AS109" s="117">
        <v>0</v>
      </c>
      <c r="AT109" s="117">
        <v>0</v>
      </c>
      <c r="AU109" s="117">
        <v>0</v>
      </c>
      <c r="AV109" s="117">
        <v>59</v>
      </c>
      <c r="AW109" s="117">
        <v>0</v>
      </c>
      <c r="AX109" s="117">
        <v>0</v>
      </c>
      <c r="AY109" s="117">
        <v>0</v>
      </c>
      <c r="AZ109" s="117">
        <v>0</v>
      </c>
      <c r="BA109" s="117">
        <v>0</v>
      </c>
      <c r="BB109" s="117">
        <v>0</v>
      </c>
      <c r="BC109" s="117">
        <v>0</v>
      </c>
      <c r="BD109" s="117">
        <v>0</v>
      </c>
      <c r="BE109" s="117">
        <v>0</v>
      </c>
      <c r="BF109" s="117">
        <v>0</v>
      </c>
      <c r="BG109" s="117">
        <v>39</v>
      </c>
      <c r="BH109" s="117">
        <v>0</v>
      </c>
    </row>
    <row r="110" spans="1:60" x14ac:dyDescent="0.25">
      <c r="A110" s="117" t="s">
        <v>679</v>
      </c>
      <c r="B110" s="117" t="s">
        <v>544</v>
      </c>
      <c r="C110" s="117" t="s">
        <v>545</v>
      </c>
      <c r="D110" s="117" t="s">
        <v>546</v>
      </c>
      <c r="E110" s="117" t="s">
        <v>562</v>
      </c>
      <c r="F110" s="117" t="s">
        <v>575</v>
      </c>
      <c r="G110" s="117" t="s">
        <v>576</v>
      </c>
      <c r="H110" s="117">
        <v>0</v>
      </c>
      <c r="I110" s="117">
        <v>0</v>
      </c>
      <c r="J110" s="117">
        <v>0</v>
      </c>
      <c r="K110" s="117">
        <v>0</v>
      </c>
      <c r="L110" s="117">
        <v>0</v>
      </c>
      <c r="M110" s="117">
        <v>0</v>
      </c>
      <c r="N110" s="117">
        <v>0</v>
      </c>
      <c r="O110" s="117">
        <v>0</v>
      </c>
      <c r="P110" s="117">
        <v>0</v>
      </c>
      <c r="Q110" s="117">
        <v>0</v>
      </c>
      <c r="R110" s="117">
        <v>0</v>
      </c>
      <c r="S110" s="117">
        <v>0</v>
      </c>
      <c r="T110" s="117">
        <v>0</v>
      </c>
      <c r="U110" s="117">
        <v>0</v>
      </c>
      <c r="V110" s="117">
        <v>0</v>
      </c>
      <c r="W110" s="117">
        <v>0</v>
      </c>
      <c r="X110" s="117">
        <v>0</v>
      </c>
      <c r="Y110" s="117">
        <v>0</v>
      </c>
      <c r="Z110" s="117">
        <v>1</v>
      </c>
      <c r="AA110" s="117">
        <v>0</v>
      </c>
      <c r="AB110" s="117">
        <v>0</v>
      </c>
      <c r="AC110" s="117">
        <v>0</v>
      </c>
      <c r="AD110" s="117">
        <v>0</v>
      </c>
      <c r="AE110" s="117">
        <v>0</v>
      </c>
      <c r="AF110" s="117">
        <v>0</v>
      </c>
      <c r="AG110" s="117">
        <v>0</v>
      </c>
      <c r="AH110" s="117">
        <v>0</v>
      </c>
      <c r="AI110" s="117">
        <v>0</v>
      </c>
      <c r="AJ110" s="117">
        <v>0</v>
      </c>
      <c r="AK110" s="117">
        <v>0</v>
      </c>
      <c r="AL110" s="117">
        <v>0</v>
      </c>
      <c r="AM110" s="117">
        <v>0</v>
      </c>
      <c r="AN110" s="117">
        <v>0</v>
      </c>
      <c r="AO110" s="117">
        <v>0</v>
      </c>
      <c r="AP110" s="117">
        <v>0</v>
      </c>
      <c r="AQ110" s="117">
        <v>0</v>
      </c>
      <c r="AR110" s="117">
        <v>0</v>
      </c>
      <c r="AS110" s="117">
        <v>0</v>
      </c>
      <c r="AT110" s="117">
        <v>0</v>
      </c>
      <c r="AU110" s="117">
        <v>0</v>
      </c>
      <c r="AV110" s="117">
        <v>0</v>
      </c>
      <c r="AW110" s="117">
        <v>0</v>
      </c>
      <c r="AX110" s="117">
        <v>0</v>
      </c>
      <c r="AY110" s="117">
        <v>53</v>
      </c>
      <c r="AZ110" s="117">
        <v>13</v>
      </c>
      <c r="BA110" s="117">
        <v>0</v>
      </c>
      <c r="BB110" s="117">
        <v>0</v>
      </c>
      <c r="BC110" s="117">
        <v>0</v>
      </c>
      <c r="BD110" s="117">
        <v>0</v>
      </c>
      <c r="BE110" s="117">
        <v>0</v>
      </c>
      <c r="BF110" s="117">
        <v>0</v>
      </c>
      <c r="BG110" s="117">
        <v>0</v>
      </c>
      <c r="BH110" s="117">
        <v>1</v>
      </c>
    </row>
    <row r="111" spans="1:60" x14ac:dyDescent="0.25">
      <c r="A111" s="117" t="s">
        <v>680</v>
      </c>
      <c r="B111" s="117" t="s">
        <v>544</v>
      </c>
      <c r="C111" s="117" t="s">
        <v>545</v>
      </c>
      <c r="D111" s="117" t="s">
        <v>556</v>
      </c>
      <c r="E111" s="117" t="s">
        <v>557</v>
      </c>
      <c r="F111" s="117" t="s">
        <v>558</v>
      </c>
      <c r="G111" s="117" t="s">
        <v>559</v>
      </c>
      <c r="H111" s="117">
        <v>0</v>
      </c>
      <c r="I111" s="117">
        <v>0</v>
      </c>
      <c r="J111" s="117">
        <v>0</v>
      </c>
      <c r="K111" s="117">
        <v>0</v>
      </c>
      <c r="L111" s="117">
        <v>2</v>
      </c>
      <c r="M111" s="117">
        <v>0</v>
      </c>
      <c r="N111" s="117">
        <v>0</v>
      </c>
      <c r="O111" s="117">
        <v>0</v>
      </c>
      <c r="P111" s="117">
        <v>0</v>
      </c>
      <c r="Q111" s="117">
        <v>0</v>
      </c>
      <c r="R111" s="117">
        <v>0</v>
      </c>
      <c r="S111" s="117">
        <v>0</v>
      </c>
      <c r="T111" s="117">
        <v>0</v>
      </c>
      <c r="U111" s="117">
        <v>0</v>
      </c>
      <c r="V111" s="117">
        <v>0</v>
      </c>
      <c r="W111" s="117">
        <v>0</v>
      </c>
      <c r="X111" s="117">
        <v>0</v>
      </c>
      <c r="Y111" s="117">
        <v>0</v>
      </c>
      <c r="Z111" s="117">
        <v>0</v>
      </c>
      <c r="AA111" s="117">
        <v>0</v>
      </c>
      <c r="AB111" s="117">
        <v>0</v>
      </c>
      <c r="AC111" s="117">
        <v>0</v>
      </c>
      <c r="AD111" s="117">
        <v>0</v>
      </c>
      <c r="AE111" s="117">
        <v>0</v>
      </c>
      <c r="AF111" s="117">
        <v>0</v>
      </c>
      <c r="AG111" s="117">
        <v>0</v>
      </c>
      <c r="AH111" s="117">
        <v>0</v>
      </c>
      <c r="AI111" s="117">
        <v>0</v>
      </c>
      <c r="AJ111" s="117">
        <v>0</v>
      </c>
      <c r="AK111" s="117">
        <v>5</v>
      </c>
      <c r="AL111" s="117">
        <v>0</v>
      </c>
      <c r="AM111" s="117">
        <v>0</v>
      </c>
      <c r="AN111" s="117">
        <v>0</v>
      </c>
      <c r="AO111" s="117">
        <v>0</v>
      </c>
      <c r="AP111" s="117">
        <v>0</v>
      </c>
      <c r="AQ111" s="117">
        <v>0</v>
      </c>
      <c r="AR111" s="117">
        <v>0</v>
      </c>
      <c r="AS111" s="117">
        <v>0</v>
      </c>
      <c r="AT111" s="117">
        <v>0</v>
      </c>
      <c r="AU111" s="117">
        <v>0</v>
      </c>
      <c r="AV111" s="117">
        <v>0</v>
      </c>
      <c r="AW111" s="117">
        <v>6</v>
      </c>
      <c r="AX111" s="117">
        <v>59</v>
      </c>
      <c r="AY111" s="117">
        <v>0</v>
      </c>
      <c r="AZ111" s="117">
        <v>0</v>
      </c>
      <c r="BA111" s="117">
        <v>0</v>
      </c>
      <c r="BB111" s="117">
        <v>0</v>
      </c>
      <c r="BC111" s="117">
        <v>0</v>
      </c>
      <c r="BD111" s="117">
        <v>0</v>
      </c>
      <c r="BE111" s="117">
        <v>0</v>
      </c>
      <c r="BF111" s="117">
        <v>0</v>
      </c>
      <c r="BG111" s="117">
        <v>1</v>
      </c>
      <c r="BH111" s="117">
        <v>0</v>
      </c>
    </row>
    <row r="112" spans="1:60" x14ac:dyDescent="0.25">
      <c r="A112" s="117" t="s">
        <v>681</v>
      </c>
      <c r="B112" s="117" t="s">
        <v>544</v>
      </c>
      <c r="C112" s="117" t="s">
        <v>545</v>
      </c>
      <c r="D112" s="117" t="s">
        <v>546</v>
      </c>
      <c r="E112" s="117" t="s">
        <v>562</v>
      </c>
      <c r="F112" s="117" t="s">
        <v>575</v>
      </c>
      <c r="G112" s="117" t="s">
        <v>576</v>
      </c>
      <c r="H112" s="117">
        <v>0</v>
      </c>
      <c r="I112" s="117">
        <v>0</v>
      </c>
      <c r="J112" s="117">
        <v>0</v>
      </c>
      <c r="K112" s="117">
        <v>0</v>
      </c>
      <c r="L112" s="117">
        <v>9</v>
      </c>
      <c r="M112" s="117">
        <v>1</v>
      </c>
      <c r="N112" s="117">
        <v>0</v>
      </c>
      <c r="O112" s="117">
        <v>0</v>
      </c>
      <c r="P112" s="117">
        <v>0</v>
      </c>
      <c r="Q112" s="117">
        <v>0</v>
      </c>
      <c r="R112" s="117">
        <v>0</v>
      </c>
      <c r="S112" s="117">
        <v>0</v>
      </c>
      <c r="T112" s="117">
        <v>0</v>
      </c>
      <c r="U112" s="117">
        <v>0</v>
      </c>
      <c r="V112" s="117">
        <v>0</v>
      </c>
      <c r="W112" s="117">
        <v>0</v>
      </c>
      <c r="X112" s="117">
        <v>0</v>
      </c>
      <c r="Y112" s="117">
        <v>117</v>
      </c>
      <c r="Z112" s="117">
        <v>185</v>
      </c>
      <c r="AA112" s="117">
        <v>5</v>
      </c>
      <c r="AB112" s="117">
        <v>0</v>
      </c>
      <c r="AC112" s="117">
        <v>0</v>
      </c>
      <c r="AD112" s="117">
        <v>0</v>
      </c>
      <c r="AE112" s="117">
        <v>0</v>
      </c>
      <c r="AF112" s="117">
        <v>0</v>
      </c>
      <c r="AG112" s="117">
        <v>0</v>
      </c>
      <c r="AH112" s="117">
        <v>0</v>
      </c>
      <c r="AI112" s="117">
        <v>0</v>
      </c>
      <c r="AJ112" s="117">
        <v>0</v>
      </c>
      <c r="AK112" s="117">
        <v>1</v>
      </c>
      <c r="AL112" s="117">
        <v>0</v>
      </c>
      <c r="AM112" s="117">
        <v>0</v>
      </c>
      <c r="AN112" s="117">
        <v>0</v>
      </c>
      <c r="AO112" s="117">
        <v>0</v>
      </c>
      <c r="AP112" s="117">
        <v>0</v>
      </c>
      <c r="AQ112" s="117">
        <v>0</v>
      </c>
      <c r="AR112" s="117">
        <v>0</v>
      </c>
      <c r="AS112" s="117">
        <v>0</v>
      </c>
      <c r="AT112" s="117">
        <v>0</v>
      </c>
      <c r="AU112" s="117">
        <v>0</v>
      </c>
      <c r="AV112" s="117">
        <v>0</v>
      </c>
      <c r="AW112" s="117">
        <v>0</v>
      </c>
      <c r="AX112" s="117">
        <v>0</v>
      </c>
      <c r="AY112" s="117">
        <v>0</v>
      </c>
      <c r="AZ112" s="117">
        <v>0</v>
      </c>
      <c r="BA112" s="117">
        <v>0</v>
      </c>
      <c r="BB112" s="117">
        <v>0</v>
      </c>
      <c r="BC112" s="117">
        <v>0</v>
      </c>
      <c r="BD112" s="117">
        <v>0</v>
      </c>
      <c r="BE112" s="117">
        <v>0</v>
      </c>
      <c r="BF112" s="117">
        <v>0</v>
      </c>
      <c r="BG112" s="117">
        <v>0</v>
      </c>
      <c r="BH112" s="117">
        <v>5</v>
      </c>
    </row>
    <row r="113" spans="1:60" x14ac:dyDescent="0.25">
      <c r="A113" s="117" t="s">
        <v>682</v>
      </c>
      <c r="B113" s="117" t="s">
        <v>544</v>
      </c>
      <c r="C113" s="117" t="s">
        <v>545</v>
      </c>
      <c r="D113" s="117" t="s">
        <v>551</v>
      </c>
      <c r="E113" s="117" t="s">
        <v>552</v>
      </c>
      <c r="F113" s="117" t="s">
        <v>553</v>
      </c>
      <c r="G113" s="117" t="s">
        <v>554</v>
      </c>
      <c r="H113" s="117">
        <v>0</v>
      </c>
      <c r="I113" s="117">
        <v>0</v>
      </c>
      <c r="J113" s="117">
        <v>0</v>
      </c>
      <c r="K113" s="117">
        <v>0</v>
      </c>
      <c r="L113" s="117">
        <v>25</v>
      </c>
      <c r="M113" s="117">
        <v>3</v>
      </c>
      <c r="N113" s="117">
        <v>0</v>
      </c>
      <c r="O113" s="117">
        <v>0</v>
      </c>
      <c r="P113" s="117">
        <v>0</v>
      </c>
      <c r="Q113" s="117">
        <v>0</v>
      </c>
      <c r="R113" s="117">
        <v>0</v>
      </c>
      <c r="S113" s="117">
        <v>0</v>
      </c>
      <c r="T113" s="117">
        <v>0</v>
      </c>
      <c r="U113" s="117">
        <v>0</v>
      </c>
      <c r="V113" s="117">
        <v>0</v>
      </c>
      <c r="W113" s="117">
        <v>0</v>
      </c>
      <c r="X113" s="117">
        <v>0</v>
      </c>
      <c r="Y113" s="117">
        <v>0</v>
      </c>
      <c r="Z113" s="117">
        <v>10</v>
      </c>
      <c r="AA113" s="117">
        <v>0</v>
      </c>
      <c r="AB113" s="117">
        <v>0</v>
      </c>
      <c r="AC113" s="117">
        <v>0</v>
      </c>
      <c r="AD113" s="117">
        <v>0</v>
      </c>
      <c r="AE113" s="117">
        <v>0</v>
      </c>
      <c r="AF113" s="117">
        <v>0</v>
      </c>
      <c r="AG113" s="117">
        <v>0</v>
      </c>
      <c r="AH113" s="117">
        <v>0</v>
      </c>
      <c r="AI113" s="117">
        <v>0</v>
      </c>
      <c r="AJ113" s="117">
        <v>0</v>
      </c>
      <c r="AK113" s="117">
        <v>5</v>
      </c>
      <c r="AL113" s="117">
        <v>0</v>
      </c>
      <c r="AM113" s="117">
        <v>0</v>
      </c>
      <c r="AN113" s="117">
        <v>0</v>
      </c>
      <c r="AO113" s="117">
        <v>0</v>
      </c>
      <c r="AP113" s="117">
        <v>0</v>
      </c>
      <c r="AQ113" s="117">
        <v>0</v>
      </c>
      <c r="AR113" s="117">
        <v>0</v>
      </c>
      <c r="AS113" s="117">
        <v>0</v>
      </c>
      <c r="AT113" s="117">
        <v>0</v>
      </c>
      <c r="AU113" s="117">
        <v>0</v>
      </c>
      <c r="AV113" s="117">
        <v>0</v>
      </c>
      <c r="AW113" s="117">
        <v>16</v>
      </c>
      <c r="AX113" s="117">
        <v>0</v>
      </c>
      <c r="AY113" s="117">
        <v>13</v>
      </c>
      <c r="AZ113" s="117">
        <v>16</v>
      </c>
      <c r="BA113" s="117">
        <v>0</v>
      </c>
      <c r="BB113" s="117">
        <v>0</v>
      </c>
      <c r="BC113" s="117">
        <v>0</v>
      </c>
      <c r="BD113" s="117">
        <v>0</v>
      </c>
      <c r="BE113" s="117">
        <v>0</v>
      </c>
      <c r="BF113" s="117">
        <v>0</v>
      </c>
      <c r="BG113" s="117">
        <v>0</v>
      </c>
      <c r="BH113" s="117">
        <v>12</v>
      </c>
    </row>
    <row r="114" spans="1:60" x14ac:dyDescent="0.25">
      <c r="A114" s="117" t="s">
        <v>683</v>
      </c>
      <c r="B114" s="117" t="s">
        <v>544</v>
      </c>
      <c r="C114" s="117" t="s">
        <v>545</v>
      </c>
      <c r="D114" s="117" t="s">
        <v>551</v>
      </c>
      <c r="E114" s="117" t="s">
        <v>552</v>
      </c>
      <c r="F114" s="117" t="s">
        <v>553</v>
      </c>
      <c r="G114" s="117" t="s">
        <v>554</v>
      </c>
      <c r="H114" s="117">
        <v>0</v>
      </c>
      <c r="I114" s="117">
        <v>0</v>
      </c>
      <c r="J114" s="117">
        <v>0</v>
      </c>
      <c r="K114" s="117">
        <v>0</v>
      </c>
      <c r="L114" s="117">
        <v>30</v>
      </c>
      <c r="M114" s="117">
        <v>10</v>
      </c>
      <c r="N114" s="117">
        <v>0</v>
      </c>
      <c r="O114" s="117">
        <v>0</v>
      </c>
      <c r="P114" s="117">
        <v>0</v>
      </c>
      <c r="Q114" s="117">
        <v>0</v>
      </c>
      <c r="R114" s="117">
        <v>0</v>
      </c>
      <c r="S114" s="117">
        <v>0</v>
      </c>
      <c r="T114" s="117">
        <v>0</v>
      </c>
      <c r="U114" s="117">
        <v>0</v>
      </c>
      <c r="V114" s="117">
        <v>0</v>
      </c>
      <c r="W114" s="117">
        <v>0</v>
      </c>
      <c r="X114" s="117">
        <v>1</v>
      </c>
      <c r="Y114" s="117">
        <v>0</v>
      </c>
      <c r="Z114" s="117">
        <v>0</v>
      </c>
      <c r="AA114" s="117">
        <v>0</v>
      </c>
      <c r="AB114" s="117">
        <v>0</v>
      </c>
      <c r="AC114" s="117">
        <v>0</v>
      </c>
      <c r="AD114" s="117">
        <v>0</v>
      </c>
      <c r="AE114" s="117">
        <v>0</v>
      </c>
      <c r="AF114" s="117">
        <v>0</v>
      </c>
      <c r="AG114" s="117">
        <v>0</v>
      </c>
      <c r="AH114" s="117">
        <v>0</v>
      </c>
      <c r="AI114" s="117">
        <v>0</v>
      </c>
      <c r="AJ114" s="117">
        <v>0</v>
      </c>
      <c r="AK114" s="117">
        <v>36</v>
      </c>
      <c r="AL114" s="117">
        <v>0</v>
      </c>
      <c r="AM114" s="117">
        <v>0</v>
      </c>
      <c r="AN114" s="117">
        <v>0</v>
      </c>
      <c r="AO114" s="117">
        <v>0</v>
      </c>
      <c r="AP114" s="117">
        <v>0</v>
      </c>
      <c r="AQ114" s="117">
        <v>0</v>
      </c>
      <c r="AR114" s="117">
        <v>0</v>
      </c>
      <c r="AS114" s="117">
        <v>0</v>
      </c>
      <c r="AT114" s="117">
        <v>0</v>
      </c>
      <c r="AU114" s="117">
        <v>0</v>
      </c>
      <c r="AV114" s="117">
        <v>0</v>
      </c>
      <c r="AW114" s="117">
        <v>0</v>
      </c>
      <c r="AX114" s="117">
        <v>3</v>
      </c>
      <c r="AY114" s="117">
        <v>0</v>
      </c>
      <c r="AZ114" s="117">
        <v>0</v>
      </c>
      <c r="BA114" s="117">
        <v>0</v>
      </c>
      <c r="BB114" s="117">
        <v>0</v>
      </c>
      <c r="BC114" s="117">
        <v>0</v>
      </c>
      <c r="BD114" s="117">
        <v>0</v>
      </c>
      <c r="BE114" s="117">
        <v>0</v>
      </c>
      <c r="BF114" s="117">
        <v>0</v>
      </c>
      <c r="BG114" s="117">
        <v>0</v>
      </c>
      <c r="BH114" s="117">
        <v>125</v>
      </c>
    </row>
    <row r="115" spans="1:60" x14ac:dyDescent="0.25">
      <c r="A115" s="117" t="s">
        <v>684</v>
      </c>
      <c r="B115" s="117" t="s">
        <v>544</v>
      </c>
      <c r="C115" s="117" t="s">
        <v>545</v>
      </c>
      <c r="D115" s="117" t="s">
        <v>546</v>
      </c>
      <c r="E115" s="117" t="s">
        <v>547</v>
      </c>
      <c r="F115" s="117" t="s">
        <v>548</v>
      </c>
      <c r="G115" s="117" t="s">
        <v>549</v>
      </c>
      <c r="H115" s="117">
        <v>0</v>
      </c>
      <c r="I115" s="117">
        <v>0</v>
      </c>
      <c r="J115" s="117">
        <v>0</v>
      </c>
      <c r="K115" s="117">
        <v>0</v>
      </c>
      <c r="L115" s="117">
        <v>0</v>
      </c>
      <c r="M115" s="117">
        <v>0</v>
      </c>
      <c r="N115" s="117">
        <v>0</v>
      </c>
      <c r="O115" s="117">
        <v>0</v>
      </c>
      <c r="P115" s="117">
        <v>0</v>
      </c>
      <c r="Q115" s="117">
        <v>0</v>
      </c>
      <c r="R115" s="117">
        <v>0</v>
      </c>
      <c r="S115" s="117">
        <v>0</v>
      </c>
      <c r="T115" s="117">
        <v>0</v>
      </c>
      <c r="U115" s="117">
        <v>0</v>
      </c>
      <c r="V115" s="117">
        <v>0</v>
      </c>
      <c r="W115" s="117">
        <v>0</v>
      </c>
      <c r="X115" s="117">
        <v>0</v>
      </c>
      <c r="Y115" s="117">
        <v>0</v>
      </c>
      <c r="Z115" s="117">
        <v>0</v>
      </c>
      <c r="AA115" s="117">
        <v>0</v>
      </c>
      <c r="AB115" s="117">
        <v>0</v>
      </c>
      <c r="AC115" s="117">
        <v>0</v>
      </c>
      <c r="AD115" s="117">
        <v>0</v>
      </c>
      <c r="AE115" s="117">
        <v>0</v>
      </c>
      <c r="AF115" s="117">
        <v>0</v>
      </c>
      <c r="AG115" s="117">
        <v>0</v>
      </c>
      <c r="AH115" s="117">
        <v>0</v>
      </c>
      <c r="AI115" s="117">
        <v>0</v>
      </c>
      <c r="AJ115" s="117">
        <v>0</v>
      </c>
      <c r="AK115" s="117">
        <v>1</v>
      </c>
      <c r="AL115" s="117">
        <v>1</v>
      </c>
      <c r="AM115" s="117">
        <v>3</v>
      </c>
      <c r="AN115" s="117">
        <v>0</v>
      </c>
      <c r="AO115" s="117">
        <v>0</v>
      </c>
      <c r="AP115" s="117">
        <v>0</v>
      </c>
      <c r="AQ115" s="117">
        <v>0</v>
      </c>
      <c r="AR115" s="117">
        <v>0</v>
      </c>
      <c r="AS115" s="117">
        <v>0</v>
      </c>
      <c r="AT115" s="117">
        <v>0</v>
      </c>
      <c r="AU115" s="117">
        <v>0</v>
      </c>
      <c r="AV115" s="117">
        <v>119</v>
      </c>
      <c r="AW115" s="117">
        <v>0</v>
      </c>
      <c r="AX115" s="117">
        <v>0</v>
      </c>
      <c r="AY115" s="117">
        <v>0</v>
      </c>
      <c r="AZ115" s="117">
        <v>2</v>
      </c>
      <c r="BA115" s="117">
        <v>0</v>
      </c>
      <c r="BB115" s="117">
        <v>0</v>
      </c>
      <c r="BC115" s="117">
        <v>0</v>
      </c>
      <c r="BD115" s="117">
        <v>0</v>
      </c>
      <c r="BE115" s="117">
        <v>0</v>
      </c>
      <c r="BF115" s="117">
        <v>0</v>
      </c>
      <c r="BG115" s="117">
        <v>16</v>
      </c>
      <c r="BH115" s="117">
        <v>2</v>
      </c>
    </row>
    <row r="116" spans="1:60" x14ac:dyDescent="0.25">
      <c r="A116" s="117" t="s">
        <v>685</v>
      </c>
      <c r="B116" s="117" t="s">
        <v>544</v>
      </c>
      <c r="C116" s="117" t="s">
        <v>545</v>
      </c>
      <c r="D116" s="117" t="s">
        <v>551</v>
      </c>
      <c r="E116" s="117" t="s">
        <v>552</v>
      </c>
      <c r="F116" s="117" t="s">
        <v>553</v>
      </c>
      <c r="G116" s="117" t="s">
        <v>554</v>
      </c>
      <c r="H116" s="117">
        <v>0</v>
      </c>
      <c r="I116" s="117">
        <v>0</v>
      </c>
      <c r="J116" s="117">
        <v>0</v>
      </c>
      <c r="K116" s="117">
        <v>0</v>
      </c>
      <c r="L116" s="117">
        <v>0</v>
      </c>
      <c r="M116" s="117">
        <v>0</v>
      </c>
      <c r="N116" s="117">
        <v>0</v>
      </c>
      <c r="O116" s="117">
        <v>0</v>
      </c>
      <c r="P116" s="117">
        <v>0</v>
      </c>
      <c r="Q116" s="117">
        <v>0</v>
      </c>
      <c r="R116" s="117">
        <v>0</v>
      </c>
      <c r="S116" s="117">
        <v>0</v>
      </c>
      <c r="T116" s="117">
        <v>0</v>
      </c>
      <c r="U116" s="117">
        <v>0</v>
      </c>
      <c r="V116" s="117">
        <v>0</v>
      </c>
      <c r="W116" s="117">
        <v>0</v>
      </c>
      <c r="X116" s="117">
        <v>0</v>
      </c>
      <c r="Y116" s="117">
        <v>0</v>
      </c>
      <c r="Z116" s="117">
        <v>0</v>
      </c>
      <c r="AA116" s="117">
        <v>0</v>
      </c>
      <c r="AB116" s="117">
        <v>0</v>
      </c>
      <c r="AC116" s="117">
        <v>0</v>
      </c>
      <c r="AD116" s="117">
        <v>0</v>
      </c>
      <c r="AE116" s="117">
        <v>0</v>
      </c>
      <c r="AF116" s="117">
        <v>0</v>
      </c>
      <c r="AG116" s="117">
        <v>0</v>
      </c>
      <c r="AH116" s="117">
        <v>0</v>
      </c>
      <c r="AI116" s="117">
        <v>0</v>
      </c>
      <c r="AJ116" s="117">
        <v>0</v>
      </c>
      <c r="AK116" s="117">
        <v>0</v>
      </c>
      <c r="AL116" s="117">
        <v>0</v>
      </c>
      <c r="AM116" s="117">
        <v>0</v>
      </c>
      <c r="AN116" s="117">
        <v>0</v>
      </c>
      <c r="AO116" s="117">
        <v>0</v>
      </c>
      <c r="AP116" s="117">
        <v>0</v>
      </c>
      <c r="AQ116" s="117">
        <v>0</v>
      </c>
      <c r="AR116" s="117">
        <v>0</v>
      </c>
      <c r="AS116" s="117">
        <v>0</v>
      </c>
      <c r="AT116" s="117">
        <v>0</v>
      </c>
      <c r="AU116" s="117">
        <v>0</v>
      </c>
      <c r="AV116" s="117">
        <v>0</v>
      </c>
      <c r="AW116" s="117">
        <v>0</v>
      </c>
      <c r="AX116" s="117">
        <v>0</v>
      </c>
      <c r="AY116" s="117">
        <v>0</v>
      </c>
      <c r="AZ116" s="117">
        <v>0</v>
      </c>
      <c r="BA116" s="117">
        <v>0</v>
      </c>
      <c r="BB116" s="117">
        <v>0</v>
      </c>
      <c r="BC116" s="117">
        <v>0</v>
      </c>
      <c r="BD116" s="117">
        <v>0</v>
      </c>
      <c r="BE116" s="117">
        <v>0</v>
      </c>
      <c r="BF116" s="117">
        <v>0</v>
      </c>
      <c r="BG116" s="117">
        <v>0</v>
      </c>
      <c r="BH116" s="117">
        <v>237</v>
      </c>
    </row>
    <row r="117" spans="1:60" x14ac:dyDescent="0.25">
      <c r="A117" s="117" t="s">
        <v>686</v>
      </c>
      <c r="B117" s="117" t="s">
        <v>544</v>
      </c>
      <c r="C117" s="117" t="s">
        <v>545</v>
      </c>
      <c r="D117" s="117" t="s">
        <v>556</v>
      </c>
      <c r="E117" s="117" t="s">
        <v>557</v>
      </c>
      <c r="F117" s="117" t="s">
        <v>558</v>
      </c>
      <c r="G117" s="117" t="s">
        <v>645</v>
      </c>
      <c r="H117" s="117">
        <v>0</v>
      </c>
      <c r="I117" s="117">
        <v>0</v>
      </c>
      <c r="J117" s="117">
        <v>0</v>
      </c>
      <c r="K117" s="117">
        <v>0</v>
      </c>
      <c r="L117" s="117">
        <v>65</v>
      </c>
      <c r="M117" s="117">
        <v>54</v>
      </c>
      <c r="N117" s="117">
        <v>0</v>
      </c>
      <c r="O117" s="117">
        <v>0</v>
      </c>
      <c r="P117" s="117">
        <v>0</v>
      </c>
      <c r="Q117" s="117">
        <v>0</v>
      </c>
      <c r="R117" s="117">
        <v>0</v>
      </c>
      <c r="S117" s="117">
        <v>0</v>
      </c>
      <c r="T117" s="117">
        <v>0</v>
      </c>
      <c r="U117" s="117">
        <v>0</v>
      </c>
      <c r="V117" s="117">
        <v>0</v>
      </c>
      <c r="W117" s="117">
        <v>0</v>
      </c>
      <c r="X117" s="117">
        <v>0</v>
      </c>
      <c r="Y117" s="117">
        <v>0</v>
      </c>
      <c r="Z117" s="117">
        <v>0</v>
      </c>
      <c r="AA117" s="117">
        <v>1</v>
      </c>
      <c r="AB117" s="117">
        <v>0</v>
      </c>
      <c r="AC117" s="117">
        <v>0</v>
      </c>
      <c r="AD117" s="117">
        <v>0</v>
      </c>
      <c r="AE117" s="117">
        <v>0</v>
      </c>
      <c r="AF117" s="117">
        <v>0</v>
      </c>
      <c r="AG117" s="117">
        <v>0</v>
      </c>
      <c r="AH117" s="117">
        <v>0</v>
      </c>
      <c r="AI117" s="117">
        <v>2</v>
      </c>
      <c r="AJ117" s="117">
        <v>0</v>
      </c>
      <c r="AK117" s="117">
        <v>1</v>
      </c>
      <c r="AL117" s="117">
        <v>0</v>
      </c>
      <c r="AM117" s="117">
        <v>0</v>
      </c>
      <c r="AN117" s="117">
        <v>0</v>
      </c>
      <c r="AO117" s="117">
        <v>0</v>
      </c>
      <c r="AP117" s="117">
        <v>0</v>
      </c>
      <c r="AQ117" s="117">
        <v>0</v>
      </c>
      <c r="AR117" s="117">
        <v>0</v>
      </c>
      <c r="AS117" s="117">
        <v>0</v>
      </c>
      <c r="AT117" s="117">
        <v>0</v>
      </c>
      <c r="AU117" s="117">
        <v>0</v>
      </c>
      <c r="AV117" s="117">
        <v>0</v>
      </c>
      <c r="AW117" s="117">
        <v>0</v>
      </c>
      <c r="AX117" s="117">
        <v>6</v>
      </c>
      <c r="AY117" s="117">
        <v>31</v>
      </c>
      <c r="AZ117" s="117">
        <v>0</v>
      </c>
      <c r="BA117" s="117">
        <v>1</v>
      </c>
      <c r="BB117" s="117">
        <v>0</v>
      </c>
      <c r="BC117" s="117">
        <v>0</v>
      </c>
      <c r="BD117" s="117">
        <v>0</v>
      </c>
      <c r="BE117" s="117">
        <v>0</v>
      </c>
      <c r="BF117" s="117">
        <v>0</v>
      </c>
      <c r="BG117" s="117">
        <v>0</v>
      </c>
      <c r="BH117" s="117">
        <v>2</v>
      </c>
    </row>
    <row r="118" spans="1:60" x14ac:dyDescent="0.25">
      <c r="A118" s="117" t="s">
        <v>687</v>
      </c>
      <c r="B118" s="117" t="s">
        <v>544</v>
      </c>
      <c r="C118" s="117" t="s">
        <v>545</v>
      </c>
      <c r="D118" s="117" t="s">
        <v>546</v>
      </c>
      <c r="E118" s="117" t="s">
        <v>562</v>
      </c>
      <c r="F118" s="117" t="s">
        <v>563</v>
      </c>
      <c r="G118" s="117" t="s">
        <v>564</v>
      </c>
      <c r="H118" s="117">
        <v>0</v>
      </c>
      <c r="I118" s="117">
        <v>0</v>
      </c>
      <c r="J118" s="117">
        <v>0</v>
      </c>
      <c r="K118" s="117">
        <v>0</v>
      </c>
      <c r="L118" s="117">
        <v>0</v>
      </c>
      <c r="M118" s="117">
        <v>0</v>
      </c>
      <c r="N118" s="117">
        <v>0</v>
      </c>
      <c r="O118" s="117">
        <v>0</v>
      </c>
      <c r="P118" s="117">
        <v>0</v>
      </c>
      <c r="Q118" s="117">
        <v>0</v>
      </c>
      <c r="R118" s="117">
        <v>0</v>
      </c>
      <c r="S118" s="117">
        <v>0</v>
      </c>
      <c r="T118" s="117">
        <v>0</v>
      </c>
      <c r="U118" s="117">
        <v>0</v>
      </c>
      <c r="V118" s="117">
        <v>0</v>
      </c>
      <c r="W118" s="117">
        <v>0</v>
      </c>
      <c r="X118" s="117">
        <v>0</v>
      </c>
      <c r="Y118" s="117">
        <v>0</v>
      </c>
      <c r="Z118" s="117">
        <v>0</v>
      </c>
      <c r="AA118" s="117">
        <v>0</v>
      </c>
      <c r="AB118" s="117">
        <v>0</v>
      </c>
      <c r="AC118" s="117">
        <v>0</v>
      </c>
      <c r="AD118" s="117">
        <v>0</v>
      </c>
      <c r="AE118" s="117">
        <v>0</v>
      </c>
      <c r="AF118" s="117">
        <v>0</v>
      </c>
      <c r="AG118" s="117">
        <v>0</v>
      </c>
      <c r="AH118" s="117">
        <v>0</v>
      </c>
      <c r="AI118" s="117">
        <v>0</v>
      </c>
      <c r="AJ118" s="117">
        <v>0</v>
      </c>
      <c r="AK118" s="117">
        <v>44</v>
      </c>
      <c r="AL118" s="117">
        <v>0</v>
      </c>
      <c r="AM118" s="117">
        <v>0</v>
      </c>
      <c r="AN118" s="117">
        <v>0</v>
      </c>
      <c r="AO118" s="117">
        <v>0</v>
      </c>
      <c r="AP118" s="117">
        <v>0</v>
      </c>
      <c r="AQ118" s="117">
        <v>0</v>
      </c>
      <c r="AR118" s="117">
        <v>0</v>
      </c>
      <c r="AS118" s="117">
        <v>0</v>
      </c>
      <c r="AT118" s="117">
        <v>0</v>
      </c>
      <c r="AU118" s="117">
        <v>0</v>
      </c>
      <c r="AV118" s="117">
        <v>0</v>
      </c>
      <c r="AW118" s="117">
        <v>0</v>
      </c>
      <c r="AX118" s="117">
        <v>0</v>
      </c>
      <c r="AY118" s="117">
        <v>0</v>
      </c>
      <c r="AZ118" s="117">
        <v>0</v>
      </c>
      <c r="BA118" s="117">
        <v>0</v>
      </c>
      <c r="BB118" s="117">
        <v>0</v>
      </c>
      <c r="BC118" s="117">
        <v>0</v>
      </c>
      <c r="BD118" s="117">
        <v>0</v>
      </c>
      <c r="BE118" s="117">
        <v>0</v>
      </c>
      <c r="BF118" s="117">
        <v>0</v>
      </c>
      <c r="BG118" s="117">
        <v>0</v>
      </c>
      <c r="BH118" s="117">
        <v>21</v>
      </c>
    </row>
    <row r="119" spans="1:60" x14ac:dyDescent="0.25">
      <c r="A119" s="117" t="s">
        <v>688</v>
      </c>
      <c r="B119" s="117" t="s">
        <v>544</v>
      </c>
      <c r="C119" s="117" t="s">
        <v>545</v>
      </c>
      <c r="D119" s="117" t="s">
        <v>546</v>
      </c>
      <c r="E119" s="117" t="s">
        <v>562</v>
      </c>
      <c r="F119" s="117" t="s">
        <v>575</v>
      </c>
      <c r="G119" s="117" t="s">
        <v>576</v>
      </c>
      <c r="H119" s="117">
        <v>0</v>
      </c>
      <c r="I119" s="117">
        <v>0</v>
      </c>
      <c r="J119" s="117">
        <v>0</v>
      </c>
      <c r="K119" s="117">
        <v>0</v>
      </c>
      <c r="L119" s="117">
        <v>0</v>
      </c>
      <c r="M119" s="117">
        <v>0</v>
      </c>
      <c r="N119" s="117">
        <v>0</v>
      </c>
      <c r="O119" s="117">
        <v>0</v>
      </c>
      <c r="P119" s="117">
        <v>0</v>
      </c>
      <c r="Q119" s="117">
        <v>0</v>
      </c>
      <c r="R119" s="117">
        <v>0</v>
      </c>
      <c r="S119" s="117">
        <v>0</v>
      </c>
      <c r="T119" s="117">
        <v>0</v>
      </c>
      <c r="U119" s="117">
        <v>0</v>
      </c>
      <c r="V119" s="117">
        <v>0</v>
      </c>
      <c r="W119" s="117">
        <v>0</v>
      </c>
      <c r="X119" s="117">
        <v>0</v>
      </c>
      <c r="Y119" s="117">
        <v>0</v>
      </c>
      <c r="Z119" s="117">
        <v>0</v>
      </c>
      <c r="AA119" s="117">
        <v>0</v>
      </c>
      <c r="AB119" s="117">
        <v>0</v>
      </c>
      <c r="AC119" s="117">
        <v>0</v>
      </c>
      <c r="AD119" s="117">
        <v>0</v>
      </c>
      <c r="AE119" s="117">
        <v>0</v>
      </c>
      <c r="AF119" s="117">
        <v>0</v>
      </c>
      <c r="AG119" s="117">
        <v>0</v>
      </c>
      <c r="AH119" s="117">
        <v>0</v>
      </c>
      <c r="AI119" s="117">
        <v>0</v>
      </c>
      <c r="AJ119" s="117">
        <v>0</v>
      </c>
      <c r="AK119" s="117">
        <v>0</v>
      </c>
      <c r="AL119" s="117">
        <v>0</v>
      </c>
      <c r="AM119" s="117">
        <v>0</v>
      </c>
      <c r="AN119" s="117">
        <v>0</v>
      </c>
      <c r="AO119" s="117">
        <v>0</v>
      </c>
      <c r="AP119" s="117">
        <v>0</v>
      </c>
      <c r="AQ119" s="117">
        <v>0</v>
      </c>
      <c r="AR119" s="117">
        <v>0</v>
      </c>
      <c r="AS119" s="117">
        <v>0</v>
      </c>
      <c r="AT119" s="117">
        <v>0</v>
      </c>
      <c r="AU119" s="117">
        <v>0</v>
      </c>
      <c r="AV119" s="117">
        <v>112</v>
      </c>
      <c r="AW119" s="117">
        <v>0</v>
      </c>
      <c r="AX119" s="117">
        <v>0</v>
      </c>
      <c r="AY119" s="117">
        <v>0</v>
      </c>
      <c r="AZ119" s="117">
        <v>0</v>
      </c>
      <c r="BA119" s="117">
        <v>0</v>
      </c>
      <c r="BB119" s="117">
        <v>0</v>
      </c>
      <c r="BC119" s="117">
        <v>0</v>
      </c>
      <c r="BD119" s="117">
        <v>0</v>
      </c>
      <c r="BE119" s="117">
        <v>0</v>
      </c>
      <c r="BF119" s="117">
        <v>0</v>
      </c>
      <c r="BG119" s="117">
        <v>13</v>
      </c>
      <c r="BH119" s="117">
        <v>0</v>
      </c>
    </row>
    <row r="120" spans="1:60" x14ac:dyDescent="0.25">
      <c r="A120" s="117" t="s">
        <v>689</v>
      </c>
      <c r="B120" s="117" t="s">
        <v>544</v>
      </c>
      <c r="C120" s="117" t="s">
        <v>545</v>
      </c>
      <c r="D120" s="117" t="s">
        <v>551</v>
      </c>
      <c r="E120" s="117" t="s">
        <v>552</v>
      </c>
      <c r="F120" s="117" t="s">
        <v>553</v>
      </c>
      <c r="G120" s="117" t="s">
        <v>554</v>
      </c>
      <c r="H120" s="117">
        <v>0</v>
      </c>
      <c r="I120" s="117">
        <v>0</v>
      </c>
      <c r="J120" s="117">
        <v>0</v>
      </c>
      <c r="K120" s="117">
        <v>0</v>
      </c>
      <c r="L120" s="117">
        <v>0</v>
      </c>
      <c r="M120" s="117">
        <v>0</v>
      </c>
      <c r="N120" s="117">
        <v>0</v>
      </c>
      <c r="O120" s="117">
        <v>0</v>
      </c>
      <c r="P120" s="117">
        <v>0</v>
      </c>
      <c r="Q120" s="117">
        <v>0</v>
      </c>
      <c r="R120" s="117">
        <v>0</v>
      </c>
      <c r="S120" s="117">
        <v>0</v>
      </c>
      <c r="T120" s="117">
        <v>0</v>
      </c>
      <c r="U120" s="117">
        <v>0</v>
      </c>
      <c r="V120" s="117">
        <v>0</v>
      </c>
      <c r="W120" s="117">
        <v>0</v>
      </c>
      <c r="X120" s="117">
        <v>20</v>
      </c>
      <c r="Y120" s="117">
        <v>1</v>
      </c>
      <c r="Z120" s="117">
        <v>0</v>
      </c>
      <c r="AA120" s="117">
        <v>0</v>
      </c>
      <c r="AB120" s="117">
        <v>0</v>
      </c>
      <c r="AC120" s="117">
        <v>0</v>
      </c>
      <c r="AD120" s="117">
        <v>0</v>
      </c>
      <c r="AE120" s="117">
        <v>0</v>
      </c>
      <c r="AF120" s="117">
        <v>0</v>
      </c>
      <c r="AG120" s="117">
        <v>0</v>
      </c>
      <c r="AH120" s="117">
        <v>0</v>
      </c>
      <c r="AI120" s="117">
        <v>0</v>
      </c>
      <c r="AJ120" s="117">
        <v>0</v>
      </c>
      <c r="AK120" s="117">
        <v>0</v>
      </c>
      <c r="AL120" s="117">
        <v>0</v>
      </c>
      <c r="AM120" s="117">
        <v>0</v>
      </c>
      <c r="AN120" s="117">
        <v>0</v>
      </c>
      <c r="AO120" s="117">
        <v>0</v>
      </c>
      <c r="AP120" s="117">
        <v>0</v>
      </c>
      <c r="AQ120" s="117">
        <v>0</v>
      </c>
      <c r="AR120" s="117">
        <v>0</v>
      </c>
      <c r="AS120" s="117">
        <v>0</v>
      </c>
      <c r="AT120" s="117">
        <v>0</v>
      </c>
      <c r="AU120" s="117">
        <v>0</v>
      </c>
      <c r="AV120" s="117">
        <v>0</v>
      </c>
      <c r="AW120" s="117">
        <v>6</v>
      </c>
      <c r="AX120" s="117">
        <v>0</v>
      </c>
      <c r="AY120" s="117">
        <v>10</v>
      </c>
      <c r="AZ120" s="117">
        <v>5</v>
      </c>
      <c r="BA120" s="117">
        <v>0</v>
      </c>
      <c r="BB120" s="117">
        <v>0</v>
      </c>
      <c r="BC120" s="117">
        <v>0</v>
      </c>
      <c r="BD120" s="117">
        <v>0</v>
      </c>
      <c r="BE120" s="117">
        <v>0</v>
      </c>
      <c r="BF120" s="117">
        <v>0</v>
      </c>
      <c r="BG120" s="117">
        <v>0</v>
      </c>
      <c r="BH120" s="117">
        <v>28</v>
      </c>
    </row>
    <row r="121" spans="1:60" x14ac:dyDescent="0.25">
      <c r="A121" s="117" t="s">
        <v>690</v>
      </c>
      <c r="B121" s="117" t="s">
        <v>544</v>
      </c>
      <c r="C121" s="117" t="s">
        <v>545</v>
      </c>
      <c r="D121" s="117" t="s">
        <v>546</v>
      </c>
      <c r="E121" s="117" t="s">
        <v>562</v>
      </c>
      <c r="F121" s="117" t="s">
        <v>575</v>
      </c>
      <c r="G121" s="117" t="s">
        <v>576</v>
      </c>
      <c r="H121" s="117">
        <v>0</v>
      </c>
      <c r="I121" s="117">
        <v>0</v>
      </c>
      <c r="J121" s="117">
        <v>0</v>
      </c>
      <c r="K121" s="117">
        <v>0</v>
      </c>
      <c r="L121" s="117">
        <v>0</v>
      </c>
      <c r="M121" s="117">
        <v>0</v>
      </c>
      <c r="N121" s="117">
        <v>0</v>
      </c>
      <c r="O121" s="117">
        <v>0</v>
      </c>
      <c r="P121" s="117">
        <v>0</v>
      </c>
      <c r="Q121" s="117">
        <v>0</v>
      </c>
      <c r="R121" s="117">
        <v>0</v>
      </c>
      <c r="S121" s="117">
        <v>0</v>
      </c>
      <c r="T121" s="117">
        <v>0</v>
      </c>
      <c r="U121" s="117">
        <v>0</v>
      </c>
      <c r="V121" s="117">
        <v>0</v>
      </c>
      <c r="W121" s="117">
        <v>0</v>
      </c>
      <c r="X121" s="117">
        <v>0</v>
      </c>
      <c r="Y121" s="117">
        <v>0</v>
      </c>
      <c r="Z121" s="117">
        <v>0</v>
      </c>
      <c r="AA121" s="117">
        <v>0</v>
      </c>
      <c r="AB121" s="117">
        <v>0</v>
      </c>
      <c r="AC121" s="117">
        <v>0</v>
      </c>
      <c r="AD121" s="117">
        <v>0</v>
      </c>
      <c r="AE121" s="117">
        <v>0</v>
      </c>
      <c r="AF121" s="117">
        <v>0</v>
      </c>
      <c r="AG121" s="117">
        <v>0</v>
      </c>
      <c r="AH121" s="117">
        <v>0</v>
      </c>
      <c r="AI121" s="117">
        <v>0</v>
      </c>
      <c r="AJ121" s="117">
        <v>0</v>
      </c>
      <c r="AK121" s="117">
        <v>16</v>
      </c>
      <c r="AL121" s="117">
        <v>0</v>
      </c>
      <c r="AM121" s="117">
        <v>0</v>
      </c>
      <c r="AN121" s="117">
        <v>0</v>
      </c>
      <c r="AO121" s="117">
        <v>0</v>
      </c>
      <c r="AP121" s="117">
        <v>0</v>
      </c>
      <c r="AQ121" s="117">
        <v>0</v>
      </c>
      <c r="AR121" s="117">
        <v>0</v>
      </c>
      <c r="AS121" s="117">
        <v>6</v>
      </c>
      <c r="AT121" s="117">
        <v>17</v>
      </c>
      <c r="AU121" s="117">
        <v>26</v>
      </c>
      <c r="AV121" s="117">
        <v>31</v>
      </c>
      <c r="AW121" s="117">
        <v>11</v>
      </c>
      <c r="AX121" s="117">
        <v>4</v>
      </c>
      <c r="AY121" s="117">
        <v>7</v>
      </c>
      <c r="AZ121" s="117">
        <v>0</v>
      </c>
      <c r="BA121" s="117">
        <v>0</v>
      </c>
      <c r="BB121" s="117">
        <v>1</v>
      </c>
      <c r="BC121" s="117">
        <v>0</v>
      </c>
      <c r="BD121" s="117">
        <v>0</v>
      </c>
      <c r="BE121" s="117">
        <v>2</v>
      </c>
      <c r="BF121" s="117">
        <v>0</v>
      </c>
      <c r="BG121" s="117">
        <v>610</v>
      </c>
      <c r="BH121" s="117">
        <v>38</v>
      </c>
    </row>
    <row r="122" spans="1:60" x14ac:dyDescent="0.25">
      <c r="A122" s="117" t="s">
        <v>691</v>
      </c>
      <c r="B122" s="117" t="s">
        <v>544</v>
      </c>
      <c r="C122" s="117" t="s">
        <v>545</v>
      </c>
      <c r="D122" s="117" t="s">
        <v>556</v>
      </c>
      <c r="E122" s="117" t="s">
        <v>557</v>
      </c>
      <c r="F122" s="117" t="s">
        <v>558</v>
      </c>
      <c r="G122" s="117" t="s">
        <v>559</v>
      </c>
      <c r="H122" s="117">
        <v>0</v>
      </c>
      <c r="I122" s="117">
        <v>0</v>
      </c>
      <c r="J122" s="117">
        <v>0</v>
      </c>
      <c r="K122" s="117">
        <v>0</v>
      </c>
      <c r="L122" s="117">
        <v>0</v>
      </c>
      <c r="M122" s="117">
        <v>9</v>
      </c>
      <c r="N122" s="117">
        <v>0</v>
      </c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17</v>
      </c>
      <c r="Z122" s="117">
        <v>17</v>
      </c>
      <c r="AA122" s="117">
        <v>3</v>
      </c>
      <c r="AB122" s="117">
        <v>0</v>
      </c>
      <c r="AC122" s="117">
        <v>0</v>
      </c>
      <c r="AD122" s="117">
        <v>0</v>
      </c>
      <c r="AE122" s="117">
        <v>0</v>
      </c>
      <c r="AF122" s="117">
        <v>0</v>
      </c>
      <c r="AG122" s="117">
        <v>0</v>
      </c>
      <c r="AH122" s="117">
        <v>0</v>
      </c>
      <c r="AI122" s="117">
        <v>0</v>
      </c>
      <c r="AJ122" s="117">
        <v>0</v>
      </c>
      <c r="AK122" s="117">
        <v>58</v>
      </c>
      <c r="AL122" s="117">
        <v>0</v>
      </c>
      <c r="AM122" s="117">
        <v>0</v>
      </c>
      <c r="AN122" s="117">
        <v>0</v>
      </c>
      <c r="AO122" s="117">
        <v>0</v>
      </c>
      <c r="AP122" s="117">
        <v>0</v>
      </c>
      <c r="AQ122" s="117">
        <v>0</v>
      </c>
      <c r="AR122" s="117">
        <v>0</v>
      </c>
      <c r="AS122" s="117">
        <v>0</v>
      </c>
      <c r="AT122" s="117">
        <v>0</v>
      </c>
      <c r="AU122" s="117">
        <v>0</v>
      </c>
      <c r="AV122" s="117">
        <v>0</v>
      </c>
      <c r="AW122" s="117">
        <v>58</v>
      </c>
      <c r="AX122" s="117">
        <v>20</v>
      </c>
      <c r="AY122" s="117">
        <v>546</v>
      </c>
      <c r="AZ122" s="117">
        <v>59</v>
      </c>
      <c r="BA122" s="117">
        <v>0</v>
      </c>
      <c r="BB122" s="117">
        <v>0</v>
      </c>
      <c r="BC122" s="117">
        <v>0</v>
      </c>
      <c r="BD122" s="117">
        <v>0</v>
      </c>
      <c r="BE122" s="117">
        <v>0</v>
      </c>
      <c r="BF122" s="117">
        <v>0</v>
      </c>
      <c r="BG122" s="117">
        <v>6</v>
      </c>
      <c r="BH122" s="117">
        <v>326</v>
      </c>
    </row>
    <row r="123" spans="1:60" x14ac:dyDescent="0.25">
      <c r="A123" s="117" t="s">
        <v>692</v>
      </c>
      <c r="B123" s="117" t="s">
        <v>544</v>
      </c>
      <c r="C123" s="117" t="s">
        <v>545</v>
      </c>
      <c r="D123" s="117" t="s">
        <v>546</v>
      </c>
      <c r="E123" s="117" t="s">
        <v>562</v>
      </c>
      <c r="F123" s="117" t="s">
        <v>575</v>
      </c>
      <c r="G123" s="117" t="s">
        <v>576</v>
      </c>
      <c r="H123" s="117">
        <v>0</v>
      </c>
      <c r="I123" s="117">
        <v>0</v>
      </c>
      <c r="J123" s="117">
        <v>0</v>
      </c>
      <c r="K123" s="117">
        <v>0</v>
      </c>
      <c r="L123" s="117">
        <v>0</v>
      </c>
      <c r="M123" s="117">
        <v>0</v>
      </c>
      <c r="N123" s="117">
        <v>0</v>
      </c>
      <c r="O123" s="117">
        <v>0</v>
      </c>
      <c r="P123" s="117">
        <v>0</v>
      </c>
      <c r="Q123" s="117">
        <v>0</v>
      </c>
      <c r="R123" s="117">
        <v>0</v>
      </c>
      <c r="S123" s="117">
        <v>0</v>
      </c>
      <c r="T123" s="117">
        <v>0</v>
      </c>
      <c r="U123" s="117">
        <v>0</v>
      </c>
      <c r="V123" s="117">
        <v>0</v>
      </c>
      <c r="W123" s="117">
        <v>0</v>
      </c>
      <c r="X123" s="117">
        <v>0</v>
      </c>
      <c r="Y123" s="117">
        <v>0</v>
      </c>
      <c r="Z123" s="117">
        <v>0</v>
      </c>
      <c r="AA123" s="117">
        <v>0</v>
      </c>
      <c r="AB123" s="117">
        <v>0</v>
      </c>
      <c r="AC123" s="117">
        <v>0</v>
      </c>
      <c r="AD123" s="117">
        <v>0</v>
      </c>
      <c r="AE123" s="117">
        <v>0</v>
      </c>
      <c r="AF123" s="117">
        <v>0</v>
      </c>
      <c r="AG123" s="117">
        <v>0</v>
      </c>
      <c r="AH123" s="117">
        <v>0</v>
      </c>
      <c r="AI123" s="117">
        <v>0</v>
      </c>
      <c r="AJ123" s="117">
        <v>0</v>
      </c>
      <c r="AK123" s="117">
        <v>0</v>
      </c>
      <c r="AL123" s="117">
        <v>0</v>
      </c>
      <c r="AM123" s="117">
        <v>0</v>
      </c>
      <c r="AN123" s="117">
        <v>0</v>
      </c>
      <c r="AO123" s="117">
        <v>0</v>
      </c>
      <c r="AP123" s="117">
        <v>0</v>
      </c>
      <c r="AQ123" s="117">
        <v>0</v>
      </c>
      <c r="AR123" s="117">
        <v>0</v>
      </c>
      <c r="AS123" s="117">
        <v>0</v>
      </c>
      <c r="AT123" s="117">
        <v>0</v>
      </c>
      <c r="AU123" s="117">
        <v>0</v>
      </c>
      <c r="AV123" s="117">
        <v>100</v>
      </c>
      <c r="AW123" s="117">
        <v>0</v>
      </c>
      <c r="AX123" s="117">
        <v>0</v>
      </c>
      <c r="AY123" s="117">
        <v>0</v>
      </c>
      <c r="AZ123" s="117">
        <v>0</v>
      </c>
      <c r="BA123" s="117">
        <v>0</v>
      </c>
      <c r="BB123" s="117">
        <v>0</v>
      </c>
      <c r="BC123" s="117">
        <v>0</v>
      </c>
      <c r="BD123" s="117">
        <v>0</v>
      </c>
      <c r="BE123" s="117">
        <v>0</v>
      </c>
      <c r="BF123" s="117">
        <v>0</v>
      </c>
      <c r="BG123" s="117">
        <v>1294</v>
      </c>
      <c r="BH123" s="117">
        <v>0</v>
      </c>
    </row>
    <row r="124" spans="1:60" x14ac:dyDescent="0.25">
      <c r="A124" s="117" t="s">
        <v>693</v>
      </c>
      <c r="B124" s="117" t="s">
        <v>544</v>
      </c>
      <c r="C124" s="117" t="s">
        <v>545</v>
      </c>
      <c r="D124" s="117" t="s">
        <v>546</v>
      </c>
      <c r="E124" s="117" t="s">
        <v>562</v>
      </c>
      <c r="F124" s="117" t="s">
        <v>563</v>
      </c>
      <c r="G124" s="117" t="s">
        <v>564</v>
      </c>
      <c r="H124" s="117">
        <v>0</v>
      </c>
      <c r="I124" s="117">
        <v>0</v>
      </c>
      <c r="J124" s="117">
        <v>0</v>
      </c>
      <c r="K124" s="117">
        <v>0</v>
      </c>
      <c r="L124" s="117">
        <v>0</v>
      </c>
      <c r="M124" s="117">
        <v>0</v>
      </c>
      <c r="N124" s="117">
        <v>0</v>
      </c>
      <c r="O124" s="117">
        <v>0</v>
      </c>
      <c r="P124" s="117">
        <v>0</v>
      </c>
      <c r="Q124" s="117">
        <v>0</v>
      </c>
      <c r="R124" s="117">
        <v>0</v>
      </c>
      <c r="S124" s="117">
        <v>0</v>
      </c>
      <c r="T124" s="117">
        <v>0</v>
      </c>
      <c r="U124" s="117">
        <v>0</v>
      </c>
      <c r="V124" s="117">
        <v>0</v>
      </c>
      <c r="W124" s="117">
        <v>0</v>
      </c>
      <c r="X124" s="117">
        <v>0</v>
      </c>
      <c r="Y124" s="117">
        <v>0</v>
      </c>
      <c r="Z124" s="117">
        <v>0</v>
      </c>
      <c r="AA124" s="117">
        <v>0</v>
      </c>
      <c r="AB124" s="117">
        <v>0</v>
      </c>
      <c r="AC124" s="117">
        <v>0</v>
      </c>
      <c r="AD124" s="117">
        <v>0</v>
      </c>
      <c r="AE124" s="117">
        <v>0</v>
      </c>
      <c r="AF124" s="117">
        <v>0</v>
      </c>
      <c r="AG124" s="117">
        <v>0</v>
      </c>
      <c r="AH124" s="117">
        <v>0</v>
      </c>
      <c r="AI124" s="117">
        <v>0</v>
      </c>
      <c r="AJ124" s="117">
        <v>0</v>
      </c>
      <c r="AK124" s="117">
        <v>10</v>
      </c>
      <c r="AL124" s="117">
        <v>12</v>
      </c>
      <c r="AM124" s="117">
        <v>1026</v>
      </c>
      <c r="AN124" s="117">
        <v>1941</v>
      </c>
      <c r="AO124" s="117">
        <v>24</v>
      </c>
      <c r="AP124" s="117">
        <v>0</v>
      </c>
      <c r="AQ124" s="117">
        <v>0</v>
      </c>
      <c r="AR124" s="117">
        <v>0</v>
      </c>
      <c r="AS124" s="117">
        <v>0</v>
      </c>
      <c r="AT124" s="117">
        <v>0</v>
      </c>
      <c r="AU124" s="117">
        <v>0</v>
      </c>
      <c r="AV124" s="117">
        <v>0</v>
      </c>
      <c r="AW124" s="117">
        <v>0</v>
      </c>
      <c r="AX124" s="117">
        <v>0</v>
      </c>
      <c r="AY124" s="117">
        <v>0</v>
      </c>
      <c r="AZ124" s="117">
        <v>8</v>
      </c>
      <c r="BA124" s="117">
        <v>0</v>
      </c>
      <c r="BB124" s="117">
        <v>0</v>
      </c>
      <c r="BC124" s="117">
        <v>0</v>
      </c>
      <c r="BD124" s="117">
        <v>0</v>
      </c>
      <c r="BE124" s="117">
        <v>0</v>
      </c>
      <c r="BF124" s="117">
        <v>0</v>
      </c>
      <c r="BG124" s="117">
        <v>0</v>
      </c>
      <c r="BH124" s="117">
        <v>958</v>
      </c>
    </row>
    <row r="125" spans="1:60" x14ac:dyDescent="0.25">
      <c r="A125" s="117" t="s">
        <v>694</v>
      </c>
      <c r="B125" s="117" t="s">
        <v>544</v>
      </c>
      <c r="C125" s="117" t="s">
        <v>545</v>
      </c>
      <c r="D125" s="117" t="s">
        <v>546</v>
      </c>
      <c r="E125" s="117" t="s">
        <v>562</v>
      </c>
      <c r="F125" s="117" t="s">
        <v>563</v>
      </c>
      <c r="G125" s="117" t="s">
        <v>564</v>
      </c>
      <c r="H125" s="117">
        <v>0</v>
      </c>
      <c r="I125" s="117">
        <v>0</v>
      </c>
      <c r="J125" s="117">
        <v>0</v>
      </c>
      <c r="K125" s="117">
        <v>0</v>
      </c>
      <c r="L125" s="117">
        <v>0</v>
      </c>
      <c r="M125" s="117">
        <v>0</v>
      </c>
      <c r="N125" s="117">
        <v>0</v>
      </c>
      <c r="O125" s="117">
        <v>0</v>
      </c>
      <c r="P125" s="117">
        <v>0</v>
      </c>
      <c r="Q125" s="117">
        <v>0</v>
      </c>
      <c r="R125" s="117">
        <v>0</v>
      </c>
      <c r="S125" s="117">
        <v>0</v>
      </c>
      <c r="T125" s="117">
        <v>0</v>
      </c>
      <c r="U125" s="117">
        <v>0</v>
      </c>
      <c r="V125" s="117">
        <v>0</v>
      </c>
      <c r="W125" s="117">
        <v>0</v>
      </c>
      <c r="X125" s="117">
        <v>0</v>
      </c>
      <c r="Y125" s="117">
        <v>0</v>
      </c>
      <c r="Z125" s="117">
        <v>0</v>
      </c>
      <c r="AA125" s="117">
        <v>0</v>
      </c>
      <c r="AB125" s="117">
        <v>0</v>
      </c>
      <c r="AC125" s="117">
        <v>0</v>
      </c>
      <c r="AD125" s="117">
        <v>0</v>
      </c>
      <c r="AE125" s="117">
        <v>0</v>
      </c>
      <c r="AF125" s="117">
        <v>0</v>
      </c>
      <c r="AG125" s="117">
        <v>0</v>
      </c>
      <c r="AH125" s="117">
        <v>0</v>
      </c>
      <c r="AI125" s="117">
        <v>0</v>
      </c>
      <c r="AJ125" s="117">
        <v>0</v>
      </c>
      <c r="AK125" s="117">
        <v>726</v>
      </c>
      <c r="AL125" s="117">
        <v>2</v>
      </c>
      <c r="AM125" s="117">
        <v>0</v>
      </c>
      <c r="AN125" s="117">
        <v>35</v>
      </c>
      <c r="AO125" s="117">
        <v>0</v>
      </c>
      <c r="AP125" s="117">
        <v>0</v>
      </c>
      <c r="AQ125" s="117">
        <v>0</v>
      </c>
      <c r="AR125" s="117">
        <v>0</v>
      </c>
      <c r="AS125" s="117">
        <v>0</v>
      </c>
      <c r="AT125" s="117">
        <v>0</v>
      </c>
      <c r="AU125" s="117">
        <v>0</v>
      </c>
      <c r="AV125" s="117">
        <v>0</v>
      </c>
      <c r="AW125" s="117">
        <v>0</v>
      </c>
      <c r="AX125" s="117">
        <v>0</v>
      </c>
      <c r="AY125" s="117">
        <v>0</v>
      </c>
      <c r="AZ125" s="117">
        <v>0</v>
      </c>
      <c r="BA125" s="117">
        <v>0</v>
      </c>
      <c r="BB125" s="117">
        <v>0</v>
      </c>
      <c r="BC125" s="117">
        <v>0</v>
      </c>
      <c r="BD125" s="117">
        <v>0</v>
      </c>
      <c r="BE125" s="117">
        <v>0</v>
      </c>
      <c r="BF125" s="117">
        <v>0</v>
      </c>
      <c r="BG125" s="117">
        <v>0</v>
      </c>
      <c r="BH125" s="117">
        <v>14</v>
      </c>
    </row>
    <row r="126" spans="1:60" x14ac:dyDescent="0.25">
      <c r="A126" s="117" t="s">
        <v>695</v>
      </c>
      <c r="B126" s="117" t="s">
        <v>544</v>
      </c>
      <c r="C126" s="117" t="s">
        <v>545</v>
      </c>
      <c r="D126" s="117" t="s">
        <v>546</v>
      </c>
      <c r="E126" s="117" t="s">
        <v>562</v>
      </c>
      <c r="F126" s="117" t="s">
        <v>563</v>
      </c>
      <c r="G126" s="117" t="s">
        <v>564</v>
      </c>
      <c r="H126" s="117">
        <v>0</v>
      </c>
      <c r="I126" s="117">
        <v>0</v>
      </c>
      <c r="J126" s="117">
        <v>0</v>
      </c>
      <c r="K126" s="117">
        <v>0</v>
      </c>
      <c r="L126" s="117">
        <v>0</v>
      </c>
      <c r="M126" s="117">
        <v>0</v>
      </c>
      <c r="N126" s="117">
        <v>0</v>
      </c>
      <c r="O126" s="117">
        <v>0</v>
      </c>
      <c r="P126" s="117">
        <v>0</v>
      </c>
      <c r="Q126" s="117">
        <v>0</v>
      </c>
      <c r="R126" s="117">
        <v>0</v>
      </c>
      <c r="S126" s="117">
        <v>0</v>
      </c>
      <c r="T126" s="117">
        <v>0</v>
      </c>
      <c r="U126" s="117">
        <v>0</v>
      </c>
      <c r="V126" s="117">
        <v>0</v>
      </c>
      <c r="W126" s="117">
        <v>0</v>
      </c>
      <c r="X126" s="117">
        <v>0</v>
      </c>
      <c r="Y126" s="117">
        <v>0</v>
      </c>
      <c r="Z126" s="117">
        <v>1</v>
      </c>
      <c r="AA126" s="117">
        <v>0</v>
      </c>
      <c r="AB126" s="117">
        <v>0</v>
      </c>
      <c r="AC126" s="117">
        <v>0</v>
      </c>
      <c r="AD126" s="117">
        <v>0</v>
      </c>
      <c r="AE126" s="117">
        <v>0</v>
      </c>
      <c r="AF126" s="117">
        <v>0</v>
      </c>
      <c r="AG126" s="117">
        <v>0</v>
      </c>
      <c r="AH126" s="117">
        <v>0</v>
      </c>
      <c r="AI126" s="117">
        <v>0</v>
      </c>
      <c r="AJ126" s="117">
        <v>0</v>
      </c>
      <c r="AK126" s="117">
        <v>0</v>
      </c>
      <c r="AL126" s="117">
        <v>0</v>
      </c>
      <c r="AM126" s="117">
        <v>0</v>
      </c>
      <c r="AN126" s="117">
        <v>0</v>
      </c>
      <c r="AO126" s="117">
        <v>0</v>
      </c>
      <c r="AP126" s="117">
        <v>0</v>
      </c>
      <c r="AQ126" s="117">
        <v>0</v>
      </c>
      <c r="AR126" s="117">
        <v>0</v>
      </c>
      <c r="AS126" s="117">
        <v>0</v>
      </c>
      <c r="AT126" s="117">
        <v>0</v>
      </c>
      <c r="AU126" s="117">
        <v>0</v>
      </c>
      <c r="AV126" s="117">
        <v>0</v>
      </c>
      <c r="AW126" s="117">
        <v>239</v>
      </c>
      <c r="AX126" s="117">
        <v>9</v>
      </c>
      <c r="AY126" s="117">
        <v>0</v>
      </c>
      <c r="AZ126" s="117">
        <v>9</v>
      </c>
      <c r="BA126" s="117">
        <v>0</v>
      </c>
      <c r="BB126" s="117">
        <v>0</v>
      </c>
      <c r="BC126" s="117">
        <v>0</v>
      </c>
      <c r="BD126" s="117">
        <v>0</v>
      </c>
      <c r="BE126" s="117">
        <v>21</v>
      </c>
      <c r="BF126" s="117">
        <v>0</v>
      </c>
      <c r="BG126" s="117">
        <v>0</v>
      </c>
      <c r="BH126" s="117">
        <v>0</v>
      </c>
    </row>
    <row r="127" spans="1:60" x14ac:dyDescent="0.25">
      <c r="A127" s="117" t="s">
        <v>696</v>
      </c>
      <c r="B127" s="117" t="s">
        <v>544</v>
      </c>
      <c r="C127" s="117" t="s">
        <v>545</v>
      </c>
      <c r="D127" s="117" t="s">
        <v>546</v>
      </c>
      <c r="E127" s="117" t="s">
        <v>571</v>
      </c>
      <c r="F127" s="117" t="s">
        <v>572</v>
      </c>
      <c r="G127" s="117" t="s">
        <v>578</v>
      </c>
      <c r="H127" s="117">
        <v>0</v>
      </c>
      <c r="I127" s="117">
        <v>19</v>
      </c>
      <c r="J127" s="117">
        <v>0</v>
      </c>
      <c r="K127" s="117">
        <v>0</v>
      </c>
      <c r="L127" s="117">
        <v>5</v>
      </c>
      <c r="M127" s="117">
        <v>6</v>
      </c>
      <c r="N127" s="117">
        <v>0</v>
      </c>
      <c r="O127" s="117">
        <v>0</v>
      </c>
      <c r="P127" s="117">
        <v>0</v>
      </c>
      <c r="Q127" s="117">
        <v>0</v>
      </c>
      <c r="R127" s="117">
        <v>0</v>
      </c>
      <c r="S127" s="117">
        <v>0</v>
      </c>
      <c r="T127" s="117">
        <v>0</v>
      </c>
      <c r="U127" s="117">
        <v>0</v>
      </c>
      <c r="V127" s="117">
        <v>0</v>
      </c>
      <c r="W127" s="117">
        <v>0</v>
      </c>
      <c r="X127" s="117">
        <v>23</v>
      </c>
      <c r="Y127" s="117">
        <v>49</v>
      </c>
      <c r="Z127" s="117">
        <v>1</v>
      </c>
      <c r="AA127" s="117">
        <v>6</v>
      </c>
      <c r="AB127" s="117">
        <v>3</v>
      </c>
      <c r="AC127" s="117">
        <v>1</v>
      </c>
      <c r="AD127" s="117">
        <v>0</v>
      </c>
      <c r="AE127" s="117">
        <v>0</v>
      </c>
      <c r="AF127" s="117">
        <v>0</v>
      </c>
      <c r="AG127" s="117">
        <v>0</v>
      </c>
      <c r="AH127" s="117">
        <v>0</v>
      </c>
      <c r="AI127" s="117">
        <v>0</v>
      </c>
      <c r="AJ127" s="117">
        <v>0</v>
      </c>
      <c r="AK127" s="117">
        <v>18</v>
      </c>
      <c r="AL127" s="117">
        <v>0</v>
      </c>
      <c r="AM127" s="117">
        <v>0</v>
      </c>
      <c r="AN127" s="117">
        <v>0</v>
      </c>
      <c r="AO127" s="117">
        <v>5</v>
      </c>
      <c r="AP127" s="117">
        <v>0</v>
      </c>
      <c r="AQ127" s="117">
        <v>0</v>
      </c>
      <c r="AR127" s="117">
        <v>0</v>
      </c>
      <c r="AS127" s="117">
        <v>0</v>
      </c>
      <c r="AT127" s="117">
        <v>0</v>
      </c>
      <c r="AU127" s="117">
        <v>0</v>
      </c>
      <c r="AV127" s="117">
        <v>2</v>
      </c>
      <c r="AW127" s="117">
        <v>251</v>
      </c>
      <c r="AX127" s="117">
        <v>29</v>
      </c>
      <c r="AY127" s="117">
        <v>188</v>
      </c>
      <c r="AZ127" s="117">
        <v>41</v>
      </c>
      <c r="BA127" s="117">
        <v>0</v>
      </c>
      <c r="BB127" s="117">
        <v>0</v>
      </c>
      <c r="BC127" s="117">
        <v>0</v>
      </c>
      <c r="BD127" s="117">
        <v>0</v>
      </c>
      <c r="BE127" s="117">
        <v>1</v>
      </c>
      <c r="BF127" s="117">
        <v>2</v>
      </c>
      <c r="BG127" s="117">
        <v>1001</v>
      </c>
      <c r="BH127" s="117">
        <v>78</v>
      </c>
    </row>
    <row r="128" spans="1:60" x14ac:dyDescent="0.25">
      <c r="A128" s="117" t="s">
        <v>697</v>
      </c>
      <c r="B128" s="117" t="s">
        <v>544</v>
      </c>
      <c r="C128" s="117" t="s">
        <v>545</v>
      </c>
      <c r="D128" s="117" t="s">
        <v>546</v>
      </c>
      <c r="E128" s="117" t="s">
        <v>562</v>
      </c>
      <c r="F128" s="117" t="s">
        <v>575</v>
      </c>
      <c r="G128" s="117" t="s">
        <v>576</v>
      </c>
      <c r="H128" s="117">
        <v>0</v>
      </c>
      <c r="I128" s="117">
        <v>0</v>
      </c>
      <c r="J128" s="117">
        <v>0</v>
      </c>
      <c r="K128" s="117">
        <v>0</v>
      </c>
      <c r="L128" s="117">
        <v>7</v>
      </c>
      <c r="M128" s="117">
        <v>0</v>
      </c>
      <c r="N128" s="117">
        <v>0</v>
      </c>
      <c r="O128" s="117">
        <v>0</v>
      </c>
      <c r="P128" s="117">
        <v>0</v>
      </c>
      <c r="Q128" s="117">
        <v>0</v>
      </c>
      <c r="R128" s="117">
        <v>0</v>
      </c>
      <c r="S128" s="117">
        <v>0</v>
      </c>
      <c r="T128" s="117">
        <v>0</v>
      </c>
      <c r="U128" s="117">
        <v>0</v>
      </c>
      <c r="V128" s="117">
        <v>0</v>
      </c>
      <c r="W128" s="117">
        <v>0</v>
      </c>
      <c r="X128" s="117">
        <v>2</v>
      </c>
      <c r="Y128" s="117">
        <v>24</v>
      </c>
      <c r="Z128" s="117">
        <v>37</v>
      </c>
      <c r="AA128" s="117">
        <v>2</v>
      </c>
      <c r="AB128" s="117">
        <v>0</v>
      </c>
      <c r="AC128" s="117">
        <v>0</v>
      </c>
      <c r="AD128" s="117">
        <v>0</v>
      </c>
      <c r="AE128" s="117">
        <v>0</v>
      </c>
      <c r="AF128" s="117">
        <v>0</v>
      </c>
      <c r="AG128" s="117">
        <v>0</v>
      </c>
      <c r="AH128" s="117">
        <v>0</v>
      </c>
      <c r="AI128" s="117">
        <v>0</v>
      </c>
      <c r="AJ128" s="117">
        <v>0</v>
      </c>
      <c r="AK128" s="117">
        <v>0</v>
      </c>
      <c r="AL128" s="117">
        <v>0</v>
      </c>
      <c r="AM128" s="117">
        <v>0</v>
      </c>
      <c r="AN128" s="117">
        <v>0</v>
      </c>
      <c r="AO128" s="117">
        <v>0</v>
      </c>
      <c r="AP128" s="117">
        <v>0</v>
      </c>
      <c r="AQ128" s="117">
        <v>0</v>
      </c>
      <c r="AR128" s="117">
        <v>0</v>
      </c>
      <c r="AS128" s="117">
        <v>0</v>
      </c>
      <c r="AT128" s="117">
        <v>0</v>
      </c>
      <c r="AU128" s="117">
        <v>0</v>
      </c>
      <c r="AV128" s="117">
        <v>0</v>
      </c>
      <c r="AW128" s="117">
        <v>0</v>
      </c>
      <c r="AX128" s="117">
        <v>2</v>
      </c>
      <c r="AY128" s="117">
        <v>61</v>
      </c>
      <c r="AZ128" s="117">
        <v>799</v>
      </c>
      <c r="BA128" s="117">
        <v>0</v>
      </c>
      <c r="BB128" s="117">
        <v>0</v>
      </c>
      <c r="BC128" s="117">
        <v>0</v>
      </c>
      <c r="BD128" s="117">
        <v>0</v>
      </c>
      <c r="BE128" s="117">
        <v>0</v>
      </c>
      <c r="BF128" s="117">
        <v>0</v>
      </c>
      <c r="BG128" s="117">
        <v>6</v>
      </c>
      <c r="BH128" s="117">
        <v>29</v>
      </c>
    </row>
    <row r="129" spans="1:60" x14ac:dyDescent="0.25">
      <c r="A129" s="117" t="s">
        <v>698</v>
      </c>
      <c r="B129" s="117" t="s">
        <v>544</v>
      </c>
      <c r="C129" s="117" t="s">
        <v>545</v>
      </c>
      <c r="D129" s="117" t="s">
        <v>551</v>
      </c>
      <c r="E129" s="117" t="s">
        <v>552</v>
      </c>
      <c r="F129" s="117" t="s">
        <v>553</v>
      </c>
      <c r="G129" s="117" t="s">
        <v>554</v>
      </c>
      <c r="H129" s="117">
        <v>0</v>
      </c>
      <c r="I129" s="117">
        <v>0</v>
      </c>
      <c r="J129" s="117">
        <v>0</v>
      </c>
      <c r="K129" s="117">
        <v>0</v>
      </c>
      <c r="L129" s="117">
        <v>0</v>
      </c>
      <c r="M129" s="117">
        <v>0</v>
      </c>
      <c r="N129" s="117">
        <v>0</v>
      </c>
      <c r="O129" s="117">
        <v>0</v>
      </c>
      <c r="P129" s="117">
        <v>0</v>
      </c>
      <c r="Q129" s="117">
        <v>0</v>
      </c>
      <c r="R129" s="117">
        <v>0</v>
      </c>
      <c r="S129" s="117">
        <v>0</v>
      </c>
      <c r="T129" s="117">
        <v>0</v>
      </c>
      <c r="U129" s="117">
        <v>0</v>
      </c>
      <c r="V129" s="117">
        <v>0</v>
      </c>
      <c r="W129" s="117">
        <v>0</v>
      </c>
      <c r="X129" s="117">
        <v>0</v>
      </c>
      <c r="Y129" s="117">
        <v>0</v>
      </c>
      <c r="Z129" s="117">
        <v>0</v>
      </c>
      <c r="AA129" s="117">
        <v>0</v>
      </c>
      <c r="AB129" s="117">
        <v>0</v>
      </c>
      <c r="AC129" s="117">
        <v>0</v>
      </c>
      <c r="AD129" s="117">
        <v>0</v>
      </c>
      <c r="AE129" s="117">
        <v>0</v>
      </c>
      <c r="AF129" s="117">
        <v>0</v>
      </c>
      <c r="AG129" s="117">
        <v>0</v>
      </c>
      <c r="AH129" s="117">
        <v>0</v>
      </c>
      <c r="AI129" s="117">
        <v>0</v>
      </c>
      <c r="AJ129" s="117">
        <v>0</v>
      </c>
      <c r="AK129" s="117">
        <v>0</v>
      </c>
      <c r="AL129" s="117">
        <v>0</v>
      </c>
      <c r="AM129" s="117">
        <v>0</v>
      </c>
      <c r="AN129" s="117">
        <v>0</v>
      </c>
      <c r="AO129" s="117">
        <v>0</v>
      </c>
      <c r="AP129" s="117">
        <v>0</v>
      </c>
      <c r="AQ129" s="117">
        <v>0</v>
      </c>
      <c r="AR129" s="117">
        <v>0</v>
      </c>
      <c r="AS129" s="117">
        <v>0</v>
      </c>
      <c r="AT129" s="117">
        <v>0</v>
      </c>
      <c r="AU129" s="117">
        <v>0</v>
      </c>
      <c r="AV129" s="117">
        <v>256</v>
      </c>
      <c r="AW129" s="117">
        <v>0</v>
      </c>
      <c r="AX129" s="117">
        <v>0</v>
      </c>
      <c r="AY129" s="117">
        <v>0</v>
      </c>
      <c r="AZ129" s="117">
        <v>0</v>
      </c>
      <c r="BA129" s="117">
        <v>0</v>
      </c>
      <c r="BB129" s="117">
        <v>0</v>
      </c>
      <c r="BC129" s="117">
        <v>0</v>
      </c>
      <c r="BD129" s="117">
        <v>0</v>
      </c>
      <c r="BE129" s="117">
        <v>0</v>
      </c>
      <c r="BF129" s="117">
        <v>0</v>
      </c>
      <c r="BG129" s="117">
        <v>834</v>
      </c>
      <c r="BH129" s="117">
        <v>0</v>
      </c>
    </row>
    <row r="130" spans="1:60" x14ac:dyDescent="0.25">
      <c r="A130" s="117" t="s">
        <v>699</v>
      </c>
      <c r="B130" s="117" t="s">
        <v>544</v>
      </c>
      <c r="C130" s="117" t="s">
        <v>545</v>
      </c>
      <c r="D130" s="117" t="s">
        <v>546</v>
      </c>
      <c r="E130" s="117" t="s">
        <v>562</v>
      </c>
      <c r="F130" s="117" t="s">
        <v>563</v>
      </c>
      <c r="G130" s="117" t="s">
        <v>564</v>
      </c>
      <c r="H130" s="117">
        <v>0</v>
      </c>
      <c r="I130" s="117">
        <v>0</v>
      </c>
      <c r="J130" s="117">
        <v>0</v>
      </c>
      <c r="K130" s="117">
        <v>0</v>
      </c>
      <c r="L130" s="117">
        <v>0</v>
      </c>
      <c r="M130" s="117">
        <v>0</v>
      </c>
      <c r="N130" s="117">
        <v>0</v>
      </c>
      <c r="O130" s="117">
        <v>0</v>
      </c>
      <c r="P130" s="117">
        <v>0</v>
      </c>
      <c r="Q130" s="117">
        <v>0</v>
      </c>
      <c r="R130" s="117">
        <v>0</v>
      </c>
      <c r="S130" s="117">
        <v>0</v>
      </c>
      <c r="T130" s="117">
        <v>0</v>
      </c>
      <c r="U130" s="117">
        <v>0</v>
      </c>
      <c r="V130" s="117">
        <v>0</v>
      </c>
      <c r="W130" s="117">
        <v>0</v>
      </c>
      <c r="X130" s="117">
        <v>0</v>
      </c>
      <c r="Y130" s="117">
        <v>0</v>
      </c>
      <c r="Z130" s="117">
        <v>0</v>
      </c>
      <c r="AA130" s="117">
        <v>0</v>
      </c>
      <c r="AB130" s="117">
        <v>0</v>
      </c>
      <c r="AC130" s="117">
        <v>0</v>
      </c>
      <c r="AD130" s="117">
        <v>0</v>
      </c>
      <c r="AE130" s="117">
        <v>0</v>
      </c>
      <c r="AF130" s="117">
        <v>0</v>
      </c>
      <c r="AG130" s="117">
        <v>0</v>
      </c>
      <c r="AH130" s="117">
        <v>0</v>
      </c>
      <c r="AI130" s="117">
        <v>0</v>
      </c>
      <c r="AJ130" s="117">
        <v>0</v>
      </c>
      <c r="AK130" s="117">
        <v>328</v>
      </c>
      <c r="AL130" s="117">
        <v>419</v>
      </c>
      <c r="AM130" s="117">
        <v>573</v>
      </c>
      <c r="AN130" s="117">
        <v>185</v>
      </c>
      <c r="AO130" s="117">
        <v>11</v>
      </c>
      <c r="AP130" s="117">
        <v>2</v>
      </c>
      <c r="AQ130" s="117">
        <v>0</v>
      </c>
      <c r="AR130" s="117">
        <v>3</v>
      </c>
      <c r="AS130" s="117">
        <v>0</v>
      </c>
      <c r="AT130" s="117">
        <v>0</v>
      </c>
      <c r="AU130" s="117">
        <v>0</v>
      </c>
      <c r="AV130" s="117">
        <v>0</v>
      </c>
      <c r="AW130" s="117">
        <v>1</v>
      </c>
      <c r="AX130" s="117">
        <v>11</v>
      </c>
      <c r="AY130" s="117">
        <v>18</v>
      </c>
      <c r="AZ130" s="117">
        <v>0</v>
      </c>
      <c r="BA130" s="117">
        <v>0</v>
      </c>
      <c r="BB130" s="117">
        <v>0</v>
      </c>
      <c r="BC130" s="117">
        <v>0</v>
      </c>
      <c r="BD130" s="117">
        <v>0</v>
      </c>
      <c r="BE130" s="117">
        <v>0</v>
      </c>
      <c r="BF130" s="117">
        <v>0</v>
      </c>
      <c r="BG130" s="117">
        <v>0</v>
      </c>
      <c r="BH130" s="117">
        <v>5</v>
      </c>
    </row>
    <row r="131" spans="1:60" x14ac:dyDescent="0.25">
      <c r="A131" s="117" t="s">
        <v>700</v>
      </c>
      <c r="B131" s="117" t="s">
        <v>544</v>
      </c>
      <c r="C131" s="117" t="s">
        <v>545</v>
      </c>
      <c r="D131" s="117" t="s">
        <v>546</v>
      </c>
      <c r="E131" s="117" t="s">
        <v>562</v>
      </c>
      <c r="F131" s="117" t="s">
        <v>563</v>
      </c>
      <c r="G131" s="117" t="s">
        <v>564</v>
      </c>
      <c r="H131" s="117">
        <v>0</v>
      </c>
      <c r="I131" s="117">
        <v>0</v>
      </c>
      <c r="J131" s="117">
        <v>0</v>
      </c>
      <c r="K131" s="117">
        <v>0</v>
      </c>
      <c r="L131" s="117">
        <v>0</v>
      </c>
      <c r="M131" s="117">
        <v>0</v>
      </c>
      <c r="N131" s="117">
        <v>0</v>
      </c>
      <c r="O131" s="117">
        <v>0</v>
      </c>
      <c r="P131" s="117">
        <v>0</v>
      </c>
      <c r="Q131" s="117">
        <v>0</v>
      </c>
      <c r="R131" s="117">
        <v>0</v>
      </c>
      <c r="S131" s="117">
        <v>0</v>
      </c>
      <c r="T131" s="117">
        <v>0</v>
      </c>
      <c r="U131" s="117">
        <v>0</v>
      </c>
      <c r="V131" s="117">
        <v>0</v>
      </c>
      <c r="W131" s="117">
        <v>0</v>
      </c>
      <c r="X131" s="117">
        <v>0</v>
      </c>
      <c r="Y131" s="117">
        <v>0</v>
      </c>
      <c r="Z131" s="117">
        <v>0</v>
      </c>
      <c r="AA131" s="117">
        <v>0</v>
      </c>
      <c r="AB131" s="117">
        <v>0</v>
      </c>
      <c r="AC131" s="117">
        <v>0</v>
      </c>
      <c r="AD131" s="117">
        <v>0</v>
      </c>
      <c r="AE131" s="117">
        <v>0</v>
      </c>
      <c r="AF131" s="117">
        <v>0</v>
      </c>
      <c r="AG131" s="117">
        <v>0</v>
      </c>
      <c r="AH131" s="117">
        <v>0</v>
      </c>
      <c r="AI131" s="117">
        <v>0</v>
      </c>
      <c r="AJ131" s="117">
        <v>0</v>
      </c>
      <c r="AK131" s="117">
        <v>0</v>
      </c>
      <c r="AL131" s="117">
        <v>0</v>
      </c>
      <c r="AM131" s="117">
        <v>0</v>
      </c>
      <c r="AN131" s="117">
        <v>0</v>
      </c>
      <c r="AO131" s="117">
        <v>0</v>
      </c>
      <c r="AP131" s="117">
        <v>0</v>
      </c>
      <c r="AQ131" s="117">
        <v>0</v>
      </c>
      <c r="AR131" s="117">
        <v>0</v>
      </c>
      <c r="AS131" s="117">
        <v>0</v>
      </c>
      <c r="AT131" s="117">
        <v>0</v>
      </c>
      <c r="AU131" s="117">
        <v>7</v>
      </c>
      <c r="AV131" s="117">
        <v>0</v>
      </c>
      <c r="AW131" s="117">
        <v>0</v>
      </c>
      <c r="AX131" s="117">
        <v>0</v>
      </c>
      <c r="AY131" s="117">
        <v>0</v>
      </c>
      <c r="AZ131" s="117">
        <v>0</v>
      </c>
      <c r="BA131" s="117">
        <v>0</v>
      </c>
      <c r="BB131" s="117">
        <v>0</v>
      </c>
      <c r="BC131" s="117">
        <v>0</v>
      </c>
      <c r="BD131" s="117">
        <v>0</v>
      </c>
      <c r="BE131" s="117">
        <v>1458</v>
      </c>
      <c r="BF131" s="117">
        <v>1444</v>
      </c>
      <c r="BG131" s="117">
        <v>5</v>
      </c>
      <c r="BH131" s="117">
        <v>0</v>
      </c>
    </row>
    <row r="132" spans="1:60" x14ac:dyDescent="0.25">
      <c r="A132" s="117" t="s">
        <v>701</v>
      </c>
      <c r="B132" s="117" t="s">
        <v>544</v>
      </c>
      <c r="C132" s="117" t="s">
        <v>545</v>
      </c>
      <c r="D132" s="117" t="s">
        <v>556</v>
      </c>
      <c r="E132" s="117" t="s">
        <v>557</v>
      </c>
      <c r="F132" s="117" t="s">
        <v>558</v>
      </c>
      <c r="G132" s="117" t="s">
        <v>559</v>
      </c>
      <c r="H132" s="117">
        <v>0</v>
      </c>
      <c r="I132" s="117">
        <v>0</v>
      </c>
      <c r="J132" s="117">
        <v>0</v>
      </c>
      <c r="K132" s="117">
        <v>0</v>
      </c>
      <c r="L132" s="117">
        <v>0</v>
      </c>
      <c r="M132" s="117">
        <v>0</v>
      </c>
      <c r="N132" s="117">
        <v>0</v>
      </c>
      <c r="O132" s="117">
        <v>0</v>
      </c>
      <c r="P132" s="117">
        <v>0</v>
      </c>
      <c r="Q132" s="117">
        <v>0</v>
      </c>
      <c r="R132" s="117">
        <v>0</v>
      </c>
      <c r="S132" s="117">
        <v>0</v>
      </c>
      <c r="T132" s="117">
        <v>0</v>
      </c>
      <c r="U132" s="117">
        <v>0</v>
      </c>
      <c r="V132" s="117">
        <v>0</v>
      </c>
      <c r="W132" s="117">
        <v>0</v>
      </c>
      <c r="X132" s="117">
        <v>0</v>
      </c>
      <c r="Y132" s="117">
        <v>0</v>
      </c>
      <c r="Z132" s="117">
        <v>0</v>
      </c>
      <c r="AA132" s="117">
        <v>0</v>
      </c>
      <c r="AB132" s="117">
        <v>0</v>
      </c>
      <c r="AC132" s="117">
        <v>0</v>
      </c>
      <c r="AD132" s="117">
        <v>0</v>
      </c>
      <c r="AE132" s="117">
        <v>0</v>
      </c>
      <c r="AF132" s="117">
        <v>0</v>
      </c>
      <c r="AG132" s="117">
        <v>0</v>
      </c>
      <c r="AH132" s="117">
        <v>0</v>
      </c>
      <c r="AI132" s="117">
        <v>0</v>
      </c>
      <c r="AJ132" s="117">
        <v>0</v>
      </c>
      <c r="AK132" s="117">
        <v>0</v>
      </c>
      <c r="AL132" s="117">
        <v>0</v>
      </c>
      <c r="AM132" s="117">
        <v>0</v>
      </c>
      <c r="AN132" s="117">
        <v>0</v>
      </c>
      <c r="AO132" s="117">
        <v>0</v>
      </c>
      <c r="AP132" s="117">
        <v>0</v>
      </c>
      <c r="AQ132" s="117">
        <v>0</v>
      </c>
      <c r="AR132" s="117">
        <v>0</v>
      </c>
      <c r="AS132" s="117">
        <v>0</v>
      </c>
      <c r="AT132" s="117">
        <v>0</v>
      </c>
      <c r="AU132" s="117">
        <v>0</v>
      </c>
      <c r="AV132" s="117">
        <v>197</v>
      </c>
      <c r="AW132" s="117">
        <v>2</v>
      </c>
      <c r="AX132" s="117">
        <v>2</v>
      </c>
      <c r="AY132" s="117">
        <v>0</v>
      </c>
      <c r="AZ132" s="117">
        <v>0</v>
      </c>
      <c r="BA132" s="117">
        <v>0</v>
      </c>
      <c r="BB132" s="117">
        <v>0</v>
      </c>
      <c r="BC132" s="117">
        <v>0</v>
      </c>
      <c r="BD132" s="117">
        <v>0</v>
      </c>
      <c r="BE132" s="117">
        <v>0</v>
      </c>
      <c r="BF132" s="117">
        <v>0</v>
      </c>
      <c r="BG132" s="117">
        <v>348</v>
      </c>
      <c r="BH132" s="117">
        <v>0</v>
      </c>
    </row>
    <row r="133" spans="1:60" x14ac:dyDescent="0.25">
      <c r="A133" s="117" t="s">
        <v>702</v>
      </c>
      <c r="B133" s="117" t="s">
        <v>544</v>
      </c>
      <c r="C133" s="117" t="s">
        <v>545</v>
      </c>
      <c r="D133" s="117" t="s">
        <v>551</v>
      </c>
      <c r="E133" s="117" t="s">
        <v>552</v>
      </c>
      <c r="F133" s="117" t="s">
        <v>553</v>
      </c>
      <c r="G133" s="117" t="s">
        <v>554</v>
      </c>
      <c r="H133" s="117">
        <v>0</v>
      </c>
      <c r="I133" s="117">
        <v>0</v>
      </c>
      <c r="J133" s="117">
        <v>0</v>
      </c>
      <c r="K133" s="117">
        <v>0</v>
      </c>
      <c r="L133" s="117">
        <v>0</v>
      </c>
      <c r="M133" s="117">
        <v>0</v>
      </c>
      <c r="N133" s="117">
        <v>0</v>
      </c>
      <c r="O133" s="117">
        <v>0</v>
      </c>
      <c r="P133" s="117">
        <v>0</v>
      </c>
      <c r="Q133" s="117">
        <v>0</v>
      </c>
      <c r="R133" s="117">
        <v>0</v>
      </c>
      <c r="S133" s="117">
        <v>0</v>
      </c>
      <c r="T133" s="117">
        <v>0</v>
      </c>
      <c r="U133" s="117">
        <v>0</v>
      </c>
      <c r="V133" s="117">
        <v>0</v>
      </c>
      <c r="W133" s="117">
        <v>0</v>
      </c>
      <c r="X133" s="117">
        <v>0</v>
      </c>
      <c r="Y133" s="117">
        <v>0</v>
      </c>
      <c r="Z133" s="117">
        <v>0</v>
      </c>
      <c r="AA133" s="117">
        <v>0</v>
      </c>
      <c r="AB133" s="117">
        <v>0</v>
      </c>
      <c r="AC133" s="117">
        <v>0</v>
      </c>
      <c r="AD133" s="117">
        <v>0</v>
      </c>
      <c r="AE133" s="117">
        <v>0</v>
      </c>
      <c r="AF133" s="117">
        <v>0</v>
      </c>
      <c r="AG133" s="117">
        <v>0</v>
      </c>
      <c r="AH133" s="117">
        <v>0</v>
      </c>
      <c r="AI133" s="117">
        <v>0</v>
      </c>
      <c r="AJ133" s="117">
        <v>0</v>
      </c>
      <c r="AK133" s="117">
        <v>0</v>
      </c>
      <c r="AL133" s="117">
        <v>0</v>
      </c>
      <c r="AM133" s="117">
        <v>0</v>
      </c>
      <c r="AN133" s="117">
        <v>0</v>
      </c>
      <c r="AO133" s="117">
        <v>0</v>
      </c>
      <c r="AP133" s="117">
        <v>0</v>
      </c>
      <c r="AQ133" s="117">
        <v>0</v>
      </c>
      <c r="AR133" s="117">
        <v>0</v>
      </c>
      <c r="AS133" s="117">
        <v>0</v>
      </c>
      <c r="AT133" s="117">
        <v>0</v>
      </c>
      <c r="AU133" s="117">
        <v>0</v>
      </c>
      <c r="AV133" s="117">
        <v>443</v>
      </c>
      <c r="AW133" s="117">
        <v>0</v>
      </c>
      <c r="AX133" s="117">
        <v>0</v>
      </c>
      <c r="AY133" s="117">
        <v>0</v>
      </c>
      <c r="AZ133" s="117">
        <v>0</v>
      </c>
      <c r="BA133" s="117">
        <v>0</v>
      </c>
      <c r="BB133" s="117">
        <v>0</v>
      </c>
      <c r="BC133" s="117">
        <v>0</v>
      </c>
      <c r="BD133" s="117">
        <v>2</v>
      </c>
      <c r="BE133" s="117">
        <v>0</v>
      </c>
      <c r="BF133" s="117">
        <v>0</v>
      </c>
      <c r="BG133" s="117">
        <v>282</v>
      </c>
      <c r="BH133" s="117">
        <v>0</v>
      </c>
    </row>
    <row r="134" spans="1:60" x14ac:dyDescent="0.25">
      <c r="A134" s="117" t="s">
        <v>703</v>
      </c>
      <c r="B134" s="117" t="s">
        <v>544</v>
      </c>
      <c r="C134" s="117" t="s">
        <v>545</v>
      </c>
      <c r="D134" s="117" t="s">
        <v>546</v>
      </c>
      <c r="E134" s="117" t="s">
        <v>562</v>
      </c>
      <c r="F134" s="117" t="s">
        <v>575</v>
      </c>
      <c r="G134" s="117" t="s">
        <v>576</v>
      </c>
      <c r="H134" s="117">
        <v>0</v>
      </c>
      <c r="I134" s="117">
        <v>0</v>
      </c>
      <c r="J134" s="117">
        <v>0</v>
      </c>
      <c r="K134" s="117">
        <v>0</v>
      </c>
      <c r="L134" s="117">
        <v>0</v>
      </c>
      <c r="M134" s="117">
        <v>0</v>
      </c>
      <c r="N134" s="117">
        <v>0</v>
      </c>
      <c r="O134" s="117">
        <v>0</v>
      </c>
      <c r="P134" s="117">
        <v>0</v>
      </c>
      <c r="Q134" s="117">
        <v>0</v>
      </c>
      <c r="R134" s="117">
        <v>0</v>
      </c>
      <c r="S134" s="117">
        <v>0</v>
      </c>
      <c r="T134" s="117">
        <v>0</v>
      </c>
      <c r="U134" s="117">
        <v>0</v>
      </c>
      <c r="V134" s="117">
        <v>0</v>
      </c>
      <c r="W134" s="117">
        <v>0</v>
      </c>
      <c r="X134" s="117">
        <v>0</v>
      </c>
      <c r="Y134" s="117">
        <v>0</v>
      </c>
      <c r="Z134" s="117">
        <v>0</v>
      </c>
      <c r="AA134" s="117">
        <v>0</v>
      </c>
      <c r="AB134" s="117">
        <v>0</v>
      </c>
      <c r="AC134" s="117">
        <v>0</v>
      </c>
      <c r="AD134" s="117">
        <v>0</v>
      </c>
      <c r="AE134" s="117">
        <v>0</v>
      </c>
      <c r="AF134" s="117">
        <v>0</v>
      </c>
      <c r="AG134" s="117">
        <v>0</v>
      </c>
      <c r="AH134" s="117">
        <v>0</v>
      </c>
      <c r="AI134" s="117">
        <v>0</v>
      </c>
      <c r="AJ134" s="117">
        <v>0</v>
      </c>
      <c r="AK134" s="117">
        <v>1</v>
      </c>
      <c r="AL134" s="117">
        <v>0</v>
      </c>
      <c r="AM134" s="117">
        <v>0</v>
      </c>
      <c r="AN134" s="117">
        <v>0</v>
      </c>
      <c r="AO134" s="117">
        <v>0</v>
      </c>
      <c r="AP134" s="117">
        <v>0</v>
      </c>
      <c r="AQ134" s="117">
        <v>0</v>
      </c>
      <c r="AR134" s="117">
        <v>0</v>
      </c>
      <c r="AS134" s="117">
        <v>0</v>
      </c>
      <c r="AT134" s="117">
        <v>0</v>
      </c>
      <c r="AU134" s="117">
        <v>0</v>
      </c>
      <c r="AV134" s="117">
        <v>69</v>
      </c>
      <c r="AW134" s="117">
        <v>0</v>
      </c>
      <c r="AX134" s="117">
        <v>0</v>
      </c>
      <c r="AY134" s="117">
        <v>0</v>
      </c>
      <c r="AZ134" s="117">
        <v>0</v>
      </c>
      <c r="BA134" s="117">
        <v>0</v>
      </c>
      <c r="BB134" s="117">
        <v>0</v>
      </c>
      <c r="BC134" s="117">
        <v>0</v>
      </c>
      <c r="BD134" s="117">
        <v>0</v>
      </c>
      <c r="BE134" s="117">
        <v>0</v>
      </c>
      <c r="BF134" s="117">
        <v>0</v>
      </c>
      <c r="BG134" s="117">
        <v>638</v>
      </c>
      <c r="BH134" s="117">
        <v>0</v>
      </c>
    </row>
    <row r="135" spans="1:60" x14ac:dyDescent="0.25">
      <c r="A135" s="117" t="s">
        <v>704</v>
      </c>
      <c r="B135" s="117" t="s">
        <v>544</v>
      </c>
      <c r="C135" s="117" t="s">
        <v>545</v>
      </c>
      <c r="D135" s="117" t="s">
        <v>546</v>
      </c>
      <c r="E135" s="117" t="s">
        <v>562</v>
      </c>
      <c r="F135" s="117" t="s">
        <v>575</v>
      </c>
      <c r="G135" s="117" t="s">
        <v>576</v>
      </c>
      <c r="H135" s="117">
        <v>0</v>
      </c>
      <c r="I135" s="117">
        <v>0</v>
      </c>
      <c r="J135" s="117">
        <v>0</v>
      </c>
      <c r="K135" s="117">
        <v>0</v>
      </c>
      <c r="L135" s="117">
        <v>89</v>
      </c>
      <c r="M135" s="117">
        <v>113</v>
      </c>
      <c r="N135" s="117">
        <v>0</v>
      </c>
      <c r="O135" s="117">
        <v>0</v>
      </c>
      <c r="P135" s="117">
        <v>0</v>
      </c>
      <c r="Q135" s="117">
        <v>0</v>
      </c>
      <c r="R135" s="117">
        <v>0</v>
      </c>
      <c r="S135" s="117">
        <v>0</v>
      </c>
      <c r="T135" s="117">
        <v>0</v>
      </c>
      <c r="U135" s="117">
        <v>0</v>
      </c>
      <c r="V135" s="117">
        <v>0</v>
      </c>
      <c r="W135" s="117">
        <v>0</v>
      </c>
      <c r="X135" s="117">
        <v>0</v>
      </c>
      <c r="Y135" s="117">
        <v>21</v>
      </c>
      <c r="Z135" s="117">
        <v>27</v>
      </c>
      <c r="AA135" s="117">
        <v>2</v>
      </c>
      <c r="AB135" s="117">
        <v>1</v>
      </c>
      <c r="AC135" s="117">
        <v>0</v>
      </c>
      <c r="AD135" s="117">
        <v>0</v>
      </c>
      <c r="AE135" s="117">
        <v>0</v>
      </c>
      <c r="AF135" s="117">
        <v>0</v>
      </c>
      <c r="AG135" s="117">
        <v>0</v>
      </c>
      <c r="AH135" s="117">
        <v>0</v>
      </c>
      <c r="AI135" s="117">
        <v>0</v>
      </c>
      <c r="AJ135" s="117">
        <v>0</v>
      </c>
      <c r="AK135" s="117">
        <v>24</v>
      </c>
      <c r="AL135" s="117">
        <v>0</v>
      </c>
      <c r="AM135" s="117">
        <v>0</v>
      </c>
      <c r="AN135" s="117">
        <v>0</v>
      </c>
      <c r="AO135" s="117">
        <v>1</v>
      </c>
      <c r="AP135" s="117">
        <v>0</v>
      </c>
      <c r="AQ135" s="117">
        <v>0</v>
      </c>
      <c r="AR135" s="117">
        <v>0</v>
      </c>
      <c r="AS135" s="117">
        <v>0</v>
      </c>
      <c r="AT135" s="117">
        <v>0</v>
      </c>
      <c r="AU135" s="117">
        <v>0</v>
      </c>
      <c r="AV135" s="117">
        <v>7</v>
      </c>
      <c r="AW135" s="117">
        <v>0</v>
      </c>
      <c r="AX135" s="117">
        <v>1</v>
      </c>
      <c r="AY135" s="117">
        <v>1</v>
      </c>
      <c r="AZ135" s="117">
        <v>6</v>
      </c>
      <c r="BA135" s="117">
        <v>0</v>
      </c>
      <c r="BB135" s="117">
        <v>0</v>
      </c>
      <c r="BC135" s="117">
        <v>0</v>
      </c>
      <c r="BD135" s="117">
        <v>0</v>
      </c>
      <c r="BE135" s="117">
        <v>0</v>
      </c>
      <c r="BF135" s="117">
        <v>0</v>
      </c>
      <c r="BG135" s="117">
        <v>32</v>
      </c>
      <c r="BH135" s="117">
        <v>1338</v>
      </c>
    </row>
    <row r="136" spans="1:60" x14ac:dyDescent="0.25">
      <c r="A136" s="117" t="s">
        <v>705</v>
      </c>
      <c r="B136" s="117" t="s">
        <v>544</v>
      </c>
      <c r="C136" s="117" t="s">
        <v>545</v>
      </c>
      <c r="D136" s="117" t="s">
        <v>546</v>
      </c>
      <c r="E136" s="117" t="s">
        <v>562</v>
      </c>
      <c r="F136" s="117" t="s">
        <v>575</v>
      </c>
      <c r="G136" s="117" t="s">
        <v>576</v>
      </c>
      <c r="H136" s="117">
        <v>0</v>
      </c>
      <c r="I136" s="117">
        <v>0</v>
      </c>
      <c r="J136" s="117">
        <v>0</v>
      </c>
      <c r="K136" s="117">
        <v>0</v>
      </c>
      <c r="L136" s="117">
        <v>287</v>
      </c>
      <c r="M136" s="117">
        <v>37</v>
      </c>
      <c r="N136" s="117">
        <v>0</v>
      </c>
      <c r="O136" s="117">
        <v>0</v>
      </c>
      <c r="P136" s="117">
        <v>0</v>
      </c>
      <c r="Q136" s="117">
        <v>0</v>
      </c>
      <c r="R136" s="117">
        <v>0</v>
      </c>
      <c r="S136" s="117">
        <v>0</v>
      </c>
      <c r="T136" s="117">
        <v>0</v>
      </c>
      <c r="U136" s="117">
        <v>0</v>
      </c>
      <c r="V136" s="117">
        <v>0</v>
      </c>
      <c r="W136" s="117">
        <v>0</v>
      </c>
      <c r="X136" s="117">
        <v>0</v>
      </c>
      <c r="Y136" s="117">
        <v>0</v>
      </c>
      <c r="Z136" s="117">
        <v>5</v>
      </c>
      <c r="AA136" s="117">
        <v>1</v>
      </c>
      <c r="AB136" s="117">
        <v>0</v>
      </c>
      <c r="AC136" s="117">
        <v>0</v>
      </c>
      <c r="AD136" s="117">
        <v>0</v>
      </c>
      <c r="AE136" s="117">
        <v>0</v>
      </c>
      <c r="AF136" s="117">
        <v>0</v>
      </c>
      <c r="AG136" s="117">
        <v>0</v>
      </c>
      <c r="AH136" s="117">
        <v>0</v>
      </c>
      <c r="AI136" s="117">
        <v>0</v>
      </c>
      <c r="AJ136" s="117">
        <v>0</v>
      </c>
      <c r="AK136" s="117">
        <v>180</v>
      </c>
      <c r="AL136" s="117">
        <v>5</v>
      </c>
      <c r="AM136" s="117">
        <v>0</v>
      </c>
      <c r="AN136" s="117">
        <v>0</v>
      </c>
      <c r="AO136" s="117">
        <v>0</v>
      </c>
      <c r="AP136" s="117">
        <v>0</v>
      </c>
      <c r="AQ136" s="117">
        <v>0</v>
      </c>
      <c r="AR136" s="117">
        <v>0</v>
      </c>
      <c r="AS136" s="117">
        <v>0</v>
      </c>
      <c r="AT136" s="117">
        <v>0</v>
      </c>
      <c r="AU136" s="117">
        <v>0</v>
      </c>
      <c r="AV136" s="117">
        <v>0</v>
      </c>
      <c r="AW136" s="117">
        <v>2</v>
      </c>
      <c r="AX136" s="117">
        <v>7</v>
      </c>
      <c r="AY136" s="117">
        <v>3</v>
      </c>
      <c r="AZ136" s="117">
        <v>5</v>
      </c>
      <c r="BA136" s="117">
        <v>0</v>
      </c>
      <c r="BB136" s="117">
        <v>0</v>
      </c>
      <c r="BC136" s="117">
        <v>0</v>
      </c>
      <c r="BD136" s="117">
        <v>0</v>
      </c>
      <c r="BE136" s="117">
        <v>0</v>
      </c>
      <c r="BF136" s="117">
        <v>0</v>
      </c>
      <c r="BG136" s="117">
        <v>0</v>
      </c>
      <c r="BH136" s="117">
        <v>223</v>
      </c>
    </row>
    <row r="137" spans="1:60" x14ac:dyDescent="0.25">
      <c r="A137" s="117" t="s">
        <v>706</v>
      </c>
      <c r="B137" s="117" t="s">
        <v>544</v>
      </c>
      <c r="C137" s="117" t="s">
        <v>545</v>
      </c>
      <c r="D137" s="117" t="s">
        <v>546</v>
      </c>
      <c r="E137" s="117" t="s">
        <v>562</v>
      </c>
      <c r="F137" s="117" t="s">
        <v>575</v>
      </c>
      <c r="G137" s="117" t="s">
        <v>576</v>
      </c>
      <c r="H137" s="117">
        <v>0</v>
      </c>
      <c r="I137" s="117">
        <v>0</v>
      </c>
      <c r="J137" s="117">
        <v>0</v>
      </c>
      <c r="K137" s="117">
        <v>0</v>
      </c>
      <c r="L137" s="117">
        <v>23</v>
      </c>
      <c r="M137" s="117">
        <v>0</v>
      </c>
      <c r="N137" s="117">
        <v>0</v>
      </c>
      <c r="O137" s="117">
        <v>0</v>
      </c>
      <c r="P137" s="117">
        <v>0</v>
      </c>
      <c r="Q137" s="117">
        <v>0</v>
      </c>
      <c r="R137" s="117">
        <v>0</v>
      </c>
      <c r="S137" s="117">
        <v>0</v>
      </c>
      <c r="T137" s="117">
        <v>0</v>
      </c>
      <c r="U137" s="117">
        <v>0</v>
      </c>
      <c r="V137" s="117">
        <v>0</v>
      </c>
      <c r="W137" s="117">
        <v>0</v>
      </c>
      <c r="X137" s="117">
        <v>370</v>
      </c>
      <c r="Y137" s="117">
        <v>67</v>
      </c>
      <c r="Z137" s="117">
        <v>57</v>
      </c>
      <c r="AA137" s="117">
        <v>0</v>
      </c>
      <c r="AB137" s="117">
        <v>0</v>
      </c>
      <c r="AC137" s="117">
        <v>0</v>
      </c>
      <c r="AD137" s="117">
        <v>0</v>
      </c>
      <c r="AE137" s="117">
        <v>0</v>
      </c>
      <c r="AF137" s="117">
        <v>0</v>
      </c>
      <c r="AG137" s="117">
        <v>0</v>
      </c>
      <c r="AH137" s="117">
        <v>0</v>
      </c>
      <c r="AI137" s="117">
        <v>0</v>
      </c>
      <c r="AJ137" s="117">
        <v>0</v>
      </c>
      <c r="AK137" s="117">
        <v>2</v>
      </c>
      <c r="AL137" s="117">
        <v>0</v>
      </c>
      <c r="AM137" s="117">
        <v>0</v>
      </c>
      <c r="AN137" s="117">
        <v>0</v>
      </c>
      <c r="AO137" s="117">
        <v>2</v>
      </c>
      <c r="AP137" s="117">
        <v>0</v>
      </c>
      <c r="AQ137" s="117">
        <v>0</v>
      </c>
      <c r="AR137" s="117">
        <v>0</v>
      </c>
      <c r="AS137" s="117">
        <v>1</v>
      </c>
      <c r="AT137" s="117">
        <v>2</v>
      </c>
      <c r="AU137" s="117">
        <v>1</v>
      </c>
      <c r="AV137" s="117">
        <v>22</v>
      </c>
      <c r="AW137" s="117">
        <v>20</v>
      </c>
      <c r="AX137" s="117">
        <v>62</v>
      </c>
      <c r="AY137" s="117">
        <v>56</v>
      </c>
      <c r="AZ137" s="117">
        <v>73</v>
      </c>
      <c r="BA137" s="117">
        <v>0</v>
      </c>
      <c r="BB137" s="117">
        <v>0</v>
      </c>
      <c r="BC137" s="117">
        <v>0</v>
      </c>
      <c r="BD137" s="117">
        <v>0</v>
      </c>
      <c r="BE137" s="117">
        <v>0</v>
      </c>
      <c r="BF137" s="117">
        <v>0</v>
      </c>
      <c r="BG137" s="117">
        <v>32</v>
      </c>
      <c r="BH137" s="117">
        <v>0</v>
      </c>
    </row>
    <row r="138" spans="1:60" x14ac:dyDescent="0.25">
      <c r="A138" s="117" t="s">
        <v>707</v>
      </c>
      <c r="B138" s="117" t="s">
        <v>544</v>
      </c>
      <c r="C138" s="117" t="s">
        <v>545</v>
      </c>
      <c r="D138" s="117" t="s">
        <v>546</v>
      </c>
      <c r="E138" s="117" t="s">
        <v>562</v>
      </c>
      <c r="F138" s="117" t="s">
        <v>575</v>
      </c>
      <c r="G138" s="117" t="s">
        <v>576</v>
      </c>
      <c r="H138" s="117">
        <v>0</v>
      </c>
      <c r="I138" s="117">
        <v>0</v>
      </c>
      <c r="J138" s="117">
        <v>0</v>
      </c>
      <c r="K138" s="117">
        <v>0</v>
      </c>
      <c r="L138" s="117">
        <v>7</v>
      </c>
      <c r="M138" s="117">
        <v>0</v>
      </c>
      <c r="N138" s="117">
        <v>0</v>
      </c>
      <c r="O138" s="117">
        <v>0</v>
      </c>
      <c r="P138" s="117">
        <v>0</v>
      </c>
      <c r="Q138" s="117">
        <v>0</v>
      </c>
      <c r="R138" s="117">
        <v>0</v>
      </c>
      <c r="S138" s="117">
        <v>0</v>
      </c>
      <c r="T138" s="117">
        <v>0</v>
      </c>
      <c r="U138" s="117">
        <v>0</v>
      </c>
      <c r="V138" s="117">
        <v>0</v>
      </c>
      <c r="W138" s="117">
        <v>0</v>
      </c>
      <c r="X138" s="117">
        <v>0</v>
      </c>
      <c r="Y138" s="117">
        <v>0</v>
      </c>
      <c r="Z138" s="117">
        <v>2</v>
      </c>
      <c r="AA138" s="117">
        <v>0</v>
      </c>
      <c r="AB138" s="117">
        <v>0</v>
      </c>
      <c r="AC138" s="117">
        <v>0</v>
      </c>
      <c r="AD138" s="117">
        <v>0</v>
      </c>
      <c r="AE138" s="117">
        <v>0</v>
      </c>
      <c r="AF138" s="117">
        <v>0</v>
      </c>
      <c r="AG138" s="117">
        <v>0</v>
      </c>
      <c r="AH138" s="117">
        <v>0</v>
      </c>
      <c r="AI138" s="117">
        <v>0</v>
      </c>
      <c r="AJ138" s="117">
        <v>0</v>
      </c>
      <c r="AK138" s="117">
        <v>92</v>
      </c>
      <c r="AL138" s="117">
        <v>0</v>
      </c>
      <c r="AM138" s="117">
        <v>0</v>
      </c>
      <c r="AN138" s="117">
        <v>0</v>
      </c>
      <c r="AO138" s="117">
        <v>0</v>
      </c>
      <c r="AP138" s="117">
        <v>0</v>
      </c>
      <c r="AQ138" s="117">
        <v>0</v>
      </c>
      <c r="AR138" s="117">
        <v>0</v>
      </c>
      <c r="AS138" s="117">
        <v>0</v>
      </c>
      <c r="AT138" s="117">
        <v>0</v>
      </c>
      <c r="AU138" s="117">
        <v>0</v>
      </c>
      <c r="AV138" s="117">
        <v>0</v>
      </c>
      <c r="AW138" s="117">
        <v>0</v>
      </c>
      <c r="AX138" s="117">
        <v>1</v>
      </c>
      <c r="AY138" s="117">
        <v>0</v>
      </c>
      <c r="AZ138" s="117">
        <v>6</v>
      </c>
      <c r="BA138" s="117">
        <v>0</v>
      </c>
      <c r="BB138" s="117">
        <v>0</v>
      </c>
      <c r="BC138" s="117">
        <v>0</v>
      </c>
      <c r="BD138" s="117">
        <v>0</v>
      </c>
      <c r="BE138" s="117">
        <v>0</v>
      </c>
      <c r="BF138" s="117">
        <v>0</v>
      </c>
      <c r="BG138" s="117">
        <v>0</v>
      </c>
      <c r="BH138" s="117">
        <v>44</v>
      </c>
    </row>
  </sheetData>
  <mergeCells count="5">
    <mergeCell ref="H1:AJ1"/>
    <mergeCell ref="AK1:AV1"/>
    <mergeCell ref="AW1:BD1"/>
    <mergeCell ref="BE1:BH1"/>
    <mergeCell ref="BI1:CJ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XFD1048576"/>
    </sheetView>
  </sheetViews>
  <sheetFormatPr baseColWidth="10" defaultColWidth="18.5703125" defaultRowHeight="15" x14ac:dyDescent="0.25"/>
  <cols>
    <col min="1" max="1" width="18.42578125" bestFit="1" customWidth="1"/>
    <col min="2" max="2" width="10.42578125" bestFit="1" customWidth="1"/>
    <col min="3" max="3" width="16.7109375" bestFit="1" customWidth="1"/>
    <col min="4" max="4" width="13.7109375" bestFit="1" customWidth="1"/>
    <col min="5" max="5" width="11.140625" bestFit="1" customWidth="1"/>
    <col min="6" max="6" width="17.28515625" bestFit="1" customWidth="1"/>
    <col min="7" max="7" width="21.85546875" bestFit="1" customWidth="1"/>
    <col min="8" max="8" width="25.28515625" bestFit="1" customWidth="1"/>
  </cols>
  <sheetData>
    <row r="1" spans="1:8" x14ac:dyDescent="0.25">
      <c r="A1" s="113" t="s">
        <v>732</v>
      </c>
      <c r="B1" s="113" t="s">
        <v>733</v>
      </c>
      <c r="C1" s="113" t="s">
        <v>734</v>
      </c>
      <c r="D1" s="113" t="s">
        <v>735</v>
      </c>
      <c r="E1" s="113" t="s">
        <v>736</v>
      </c>
      <c r="F1" s="113" t="s">
        <v>737</v>
      </c>
      <c r="G1" s="113" t="s">
        <v>738</v>
      </c>
      <c r="H1" s="113" t="s">
        <v>739</v>
      </c>
    </row>
    <row r="2" spans="1:8" x14ac:dyDescent="0.25">
      <c r="A2" s="114" t="s">
        <v>740</v>
      </c>
      <c r="B2" s="115">
        <v>0.3263888888888889</v>
      </c>
      <c r="C2" s="114">
        <v>0</v>
      </c>
      <c r="D2" s="114" t="s">
        <v>764</v>
      </c>
      <c r="E2" s="114" t="s">
        <v>741</v>
      </c>
      <c r="F2" s="114">
        <v>1021.5</v>
      </c>
      <c r="G2" s="114" t="s">
        <v>742</v>
      </c>
      <c r="H2" s="114">
        <v>3.26</v>
      </c>
    </row>
    <row r="3" spans="1:8" x14ac:dyDescent="0.25">
      <c r="A3" s="116">
        <v>44629</v>
      </c>
      <c r="B3" s="115">
        <v>0.43194444444444446</v>
      </c>
      <c r="C3" s="114">
        <v>11.7</v>
      </c>
      <c r="D3" s="114" t="s">
        <v>764</v>
      </c>
      <c r="E3" s="114" t="s">
        <v>741</v>
      </c>
      <c r="F3" s="114">
        <v>1021.5</v>
      </c>
      <c r="G3" s="114">
        <v>41.3</v>
      </c>
      <c r="H3" s="114" t="s">
        <v>742</v>
      </c>
    </row>
    <row r="4" spans="1:8" x14ac:dyDescent="0.25">
      <c r="A4" s="117"/>
      <c r="B4" s="115">
        <v>0.49444444444444446</v>
      </c>
      <c r="C4" s="118">
        <v>12.4</v>
      </c>
      <c r="D4" s="114" t="s">
        <v>764</v>
      </c>
      <c r="E4" s="114" t="s">
        <v>743</v>
      </c>
      <c r="F4" s="114">
        <v>1021.2</v>
      </c>
      <c r="G4" s="114">
        <v>40.799999999999997</v>
      </c>
      <c r="H4" s="114" t="s">
        <v>742</v>
      </c>
    </row>
    <row r="5" spans="1:8" x14ac:dyDescent="0.25">
      <c r="A5" s="119"/>
      <c r="B5" s="120">
        <v>0.5180555555555556</v>
      </c>
      <c r="C5" s="121">
        <v>11.8</v>
      </c>
      <c r="D5" s="122" t="s">
        <v>764</v>
      </c>
      <c r="E5" s="122" t="s">
        <v>744</v>
      </c>
      <c r="F5" s="122">
        <v>1021.1</v>
      </c>
      <c r="G5" s="122">
        <v>39.1</v>
      </c>
      <c r="H5" s="122">
        <v>3.39</v>
      </c>
    </row>
    <row r="6" spans="1:8" x14ac:dyDescent="0.25">
      <c r="A6" s="114" t="s">
        <v>745</v>
      </c>
      <c r="B6" s="115">
        <v>0.51041666666666663</v>
      </c>
      <c r="C6" s="114">
        <v>16.600000000000001</v>
      </c>
      <c r="D6" s="114" t="s">
        <v>764</v>
      </c>
      <c r="E6" s="114" t="s">
        <v>746</v>
      </c>
      <c r="F6" s="114">
        <v>1022.8</v>
      </c>
      <c r="G6" s="114">
        <v>34.9</v>
      </c>
      <c r="H6" s="114">
        <v>4.0999999999999996</v>
      </c>
    </row>
    <row r="7" spans="1:8" x14ac:dyDescent="0.25">
      <c r="A7" s="116">
        <v>44630</v>
      </c>
      <c r="B7" s="115">
        <v>0.5625</v>
      </c>
      <c r="C7" s="114">
        <v>12</v>
      </c>
      <c r="D7" s="114" t="s">
        <v>764</v>
      </c>
      <c r="E7" s="114">
        <v>0.6</v>
      </c>
      <c r="F7" s="114">
        <v>1023</v>
      </c>
      <c r="G7" s="114">
        <v>42.4</v>
      </c>
      <c r="H7" s="114">
        <v>3.78</v>
      </c>
    </row>
    <row r="8" spans="1:8" x14ac:dyDescent="0.25">
      <c r="A8" s="114"/>
      <c r="B8" s="115">
        <v>0.58194444444444449</v>
      </c>
      <c r="C8" s="114">
        <v>14.3</v>
      </c>
      <c r="D8" s="114" t="s">
        <v>764</v>
      </c>
      <c r="E8" s="114" t="s">
        <v>743</v>
      </c>
      <c r="F8" s="114">
        <v>1022</v>
      </c>
      <c r="G8" s="114">
        <v>36.9</v>
      </c>
      <c r="H8" s="114">
        <v>3.74</v>
      </c>
    </row>
    <row r="9" spans="1:8" x14ac:dyDescent="0.25">
      <c r="A9" s="122"/>
      <c r="B9" s="120">
        <v>0.63055555555555554</v>
      </c>
      <c r="C9" s="122">
        <v>13.6</v>
      </c>
      <c r="D9" s="122" t="s">
        <v>764</v>
      </c>
      <c r="E9" s="122" t="s">
        <v>747</v>
      </c>
      <c r="F9" s="122">
        <v>1021.8</v>
      </c>
      <c r="G9" s="122">
        <v>33.200000000000003</v>
      </c>
      <c r="H9" s="122">
        <v>3.6</v>
      </c>
    </row>
    <row r="10" spans="1:8" x14ac:dyDescent="0.25">
      <c r="A10" s="114" t="s">
        <v>748</v>
      </c>
      <c r="B10" s="115">
        <v>0.45347222222222222</v>
      </c>
      <c r="C10" s="114">
        <v>8.6</v>
      </c>
      <c r="D10" s="114" t="s">
        <v>765</v>
      </c>
      <c r="E10" s="114" t="s">
        <v>749</v>
      </c>
      <c r="F10" s="114">
        <v>1002.3</v>
      </c>
      <c r="G10" s="114">
        <v>59.5</v>
      </c>
      <c r="H10" s="114">
        <v>4</v>
      </c>
    </row>
    <row r="11" spans="1:8" x14ac:dyDescent="0.25">
      <c r="A11" s="116">
        <v>44650</v>
      </c>
      <c r="B11" s="115">
        <v>0.50555555555555554</v>
      </c>
      <c r="C11" s="114">
        <v>8.1999999999999993</v>
      </c>
      <c r="D11" s="114" t="s">
        <v>765</v>
      </c>
      <c r="E11" s="114">
        <v>0</v>
      </c>
      <c r="F11" s="114">
        <v>1002</v>
      </c>
      <c r="G11" s="114">
        <v>52</v>
      </c>
      <c r="H11" s="114">
        <v>3.57</v>
      </c>
    </row>
    <row r="12" spans="1:8" x14ac:dyDescent="0.25">
      <c r="A12" s="122"/>
      <c r="B12" s="120">
        <v>0.53888888888888886</v>
      </c>
      <c r="C12" s="122">
        <v>8</v>
      </c>
      <c r="D12" s="122" t="s">
        <v>765</v>
      </c>
      <c r="E12" s="122">
        <v>1</v>
      </c>
      <c r="F12" s="122">
        <v>1001.4</v>
      </c>
      <c r="G12" s="122">
        <v>50.5</v>
      </c>
      <c r="H12" s="122">
        <v>3.32</v>
      </c>
    </row>
    <row r="13" spans="1:8" x14ac:dyDescent="0.25">
      <c r="A13" s="114" t="s">
        <v>750</v>
      </c>
      <c r="B13" s="115">
        <v>0.3888888888888889</v>
      </c>
      <c r="C13" s="114" t="s">
        <v>742</v>
      </c>
      <c r="D13" s="114" t="s">
        <v>765</v>
      </c>
      <c r="E13" s="114" t="s">
        <v>742</v>
      </c>
      <c r="F13" s="114" t="s">
        <v>742</v>
      </c>
      <c r="G13" s="114" t="s">
        <v>742</v>
      </c>
      <c r="H13" s="114" t="s">
        <v>742</v>
      </c>
    </row>
    <row r="14" spans="1:8" x14ac:dyDescent="0.25">
      <c r="A14" s="116">
        <v>44651</v>
      </c>
      <c r="B14" s="115">
        <v>0.43055555555555558</v>
      </c>
      <c r="C14" s="114">
        <v>6.2</v>
      </c>
      <c r="D14" s="114" t="s">
        <v>765</v>
      </c>
      <c r="E14" s="114">
        <v>1.2</v>
      </c>
      <c r="F14" s="114">
        <v>99.3</v>
      </c>
      <c r="G14" s="114">
        <v>64.400000000000006</v>
      </c>
      <c r="H14" s="114">
        <v>3.81</v>
      </c>
    </row>
    <row r="15" spans="1:8" x14ac:dyDescent="0.25">
      <c r="A15" s="114"/>
      <c r="B15" s="115">
        <v>0.47986111111111113</v>
      </c>
      <c r="C15" s="114">
        <v>6.3</v>
      </c>
      <c r="D15" s="114" t="s">
        <v>765</v>
      </c>
      <c r="E15" s="114">
        <v>1</v>
      </c>
      <c r="F15" s="114">
        <v>998.8</v>
      </c>
      <c r="G15" s="114">
        <v>59.7</v>
      </c>
      <c r="H15" s="114">
        <v>3.58</v>
      </c>
    </row>
    <row r="16" spans="1:8" x14ac:dyDescent="0.25">
      <c r="A16" s="114"/>
      <c r="B16" s="115">
        <v>0.52986111111111112</v>
      </c>
      <c r="C16" s="114">
        <v>7.7</v>
      </c>
      <c r="D16" s="114" t="s">
        <v>765</v>
      </c>
      <c r="E16" s="114">
        <v>1.2</v>
      </c>
      <c r="F16" s="114">
        <v>998.3</v>
      </c>
      <c r="G16" s="114">
        <v>59.2</v>
      </c>
      <c r="H16" s="114">
        <v>3.95</v>
      </c>
    </row>
    <row r="17" spans="1:8" x14ac:dyDescent="0.25">
      <c r="A17" s="122"/>
      <c r="B17" s="120">
        <v>0.63124999999999998</v>
      </c>
      <c r="C17" s="122">
        <v>11.3</v>
      </c>
      <c r="D17" s="122" t="s">
        <v>766</v>
      </c>
      <c r="E17" s="122">
        <v>1.7</v>
      </c>
      <c r="F17" s="122">
        <v>997.9</v>
      </c>
      <c r="G17" s="122">
        <v>39</v>
      </c>
      <c r="H17" s="122">
        <v>3.29</v>
      </c>
    </row>
    <row r="18" spans="1:8" x14ac:dyDescent="0.25">
      <c r="A18" s="114" t="s">
        <v>751</v>
      </c>
      <c r="B18" s="115">
        <v>0.42083333333333334</v>
      </c>
      <c r="C18" s="114">
        <v>12.2</v>
      </c>
      <c r="D18" s="114" t="s">
        <v>765</v>
      </c>
      <c r="E18" s="114" t="s">
        <v>752</v>
      </c>
      <c r="F18" s="114">
        <v>1014.8</v>
      </c>
      <c r="G18" s="114">
        <v>51.4</v>
      </c>
      <c r="H18" s="114">
        <v>5.52</v>
      </c>
    </row>
    <row r="19" spans="1:8" x14ac:dyDescent="0.25">
      <c r="A19" s="116">
        <v>44671</v>
      </c>
      <c r="B19" s="115">
        <v>0.55208333333333337</v>
      </c>
      <c r="C19" s="114">
        <v>16</v>
      </c>
      <c r="D19" s="114" t="s">
        <v>764</v>
      </c>
      <c r="E19" s="114" t="s">
        <v>753</v>
      </c>
      <c r="F19" s="114">
        <v>1014.3</v>
      </c>
      <c r="G19" s="114">
        <v>45</v>
      </c>
      <c r="H19" s="114">
        <v>5.42</v>
      </c>
    </row>
    <row r="20" spans="1:8" x14ac:dyDescent="0.25">
      <c r="A20" s="122"/>
      <c r="B20" s="120">
        <v>0.58680555555555558</v>
      </c>
      <c r="C20" s="122">
        <v>20.7</v>
      </c>
      <c r="D20" s="122" t="s">
        <v>767</v>
      </c>
      <c r="E20" s="122" t="s">
        <v>754</v>
      </c>
      <c r="F20" s="122">
        <v>1012.2</v>
      </c>
      <c r="G20" s="122">
        <v>33.5</v>
      </c>
      <c r="H20" s="122">
        <v>4.87</v>
      </c>
    </row>
    <row r="21" spans="1:8" x14ac:dyDescent="0.25">
      <c r="A21" s="114" t="s">
        <v>755</v>
      </c>
      <c r="B21" s="115">
        <v>0.3611111111111111</v>
      </c>
      <c r="C21" s="118">
        <v>12.8</v>
      </c>
      <c r="D21" s="114" t="s">
        <v>768</v>
      </c>
      <c r="E21" s="114" t="s">
        <v>756</v>
      </c>
      <c r="F21" s="114">
        <v>1011.4</v>
      </c>
      <c r="G21" s="114">
        <v>57.5</v>
      </c>
      <c r="H21" s="114">
        <v>5.38</v>
      </c>
    </row>
    <row r="22" spans="1:8" x14ac:dyDescent="0.25">
      <c r="A22" s="116">
        <v>44672</v>
      </c>
      <c r="B22" s="115">
        <v>0.57708333333333328</v>
      </c>
      <c r="C22" s="118">
        <v>16.100000000000001</v>
      </c>
      <c r="D22" s="114" t="s">
        <v>768</v>
      </c>
      <c r="E22" s="114" t="s">
        <v>757</v>
      </c>
      <c r="F22" s="114">
        <v>1009.7</v>
      </c>
      <c r="G22" s="114">
        <v>43.3</v>
      </c>
      <c r="H22" s="114">
        <v>5.49</v>
      </c>
    </row>
    <row r="23" spans="1:8" x14ac:dyDescent="0.25">
      <c r="A23" s="122"/>
      <c r="B23" s="120">
        <v>0.62569444444444444</v>
      </c>
      <c r="C23" s="121">
        <v>20.3</v>
      </c>
      <c r="D23" s="122" t="s">
        <v>768</v>
      </c>
      <c r="E23" s="122">
        <v>1.7</v>
      </c>
      <c r="F23" s="122">
        <v>1009.1</v>
      </c>
      <c r="G23" s="122">
        <v>40.4</v>
      </c>
      <c r="H23" s="122">
        <v>6.05</v>
      </c>
    </row>
    <row r="24" spans="1:8" x14ac:dyDescent="0.25">
      <c r="A24" s="114" t="s">
        <v>758</v>
      </c>
      <c r="B24" s="115">
        <v>0.375</v>
      </c>
      <c r="C24" s="114" t="s">
        <v>742</v>
      </c>
      <c r="D24" s="114" t="s">
        <v>765</v>
      </c>
      <c r="E24" s="114" t="s">
        <v>742</v>
      </c>
      <c r="F24" s="114" t="s">
        <v>742</v>
      </c>
      <c r="G24" s="114" t="s">
        <v>742</v>
      </c>
      <c r="H24" s="114" t="s">
        <v>742</v>
      </c>
    </row>
    <row r="25" spans="1:8" x14ac:dyDescent="0.25">
      <c r="A25" s="123">
        <v>44678</v>
      </c>
      <c r="B25" s="120">
        <v>0.51736111111111105</v>
      </c>
      <c r="C25" s="122">
        <v>14.8</v>
      </c>
      <c r="D25" s="122" t="s">
        <v>764</v>
      </c>
      <c r="E25" s="124" t="s">
        <v>759</v>
      </c>
      <c r="F25" s="122">
        <v>1021.8</v>
      </c>
      <c r="G25" s="122" t="s">
        <v>760</v>
      </c>
      <c r="H25" s="122">
        <v>4.7699999999999996</v>
      </c>
    </row>
    <row r="26" spans="1:8" x14ac:dyDescent="0.25">
      <c r="A26" s="114" t="s">
        <v>761</v>
      </c>
      <c r="B26" s="115">
        <v>0.4236111111111111</v>
      </c>
      <c r="C26" s="114">
        <v>11</v>
      </c>
      <c r="D26" s="114" t="s">
        <v>764</v>
      </c>
      <c r="E26" s="125" t="s">
        <v>762</v>
      </c>
      <c r="F26" s="114">
        <v>1027</v>
      </c>
      <c r="G26" s="114">
        <v>53</v>
      </c>
      <c r="H26" s="114">
        <v>4.33</v>
      </c>
    </row>
    <row r="27" spans="1:8" x14ac:dyDescent="0.25">
      <c r="A27" s="116">
        <v>44679</v>
      </c>
      <c r="B27" s="115">
        <v>0.47916666666666669</v>
      </c>
      <c r="C27" s="114">
        <v>14</v>
      </c>
      <c r="D27" s="114" t="s">
        <v>764</v>
      </c>
      <c r="E27" s="118">
        <v>1.5</v>
      </c>
      <c r="F27" s="114">
        <v>1026</v>
      </c>
      <c r="G27" s="114">
        <v>51.5</v>
      </c>
      <c r="H27" s="114">
        <v>4.8899999999999997</v>
      </c>
    </row>
    <row r="28" spans="1:8" x14ac:dyDescent="0.25">
      <c r="A28" s="122"/>
      <c r="B28" s="120">
        <v>0.64583333333333337</v>
      </c>
      <c r="C28" s="122">
        <v>16.600000000000001</v>
      </c>
      <c r="D28" s="122" t="s">
        <v>764</v>
      </c>
      <c r="E28" s="126" t="s">
        <v>763</v>
      </c>
      <c r="F28" s="122">
        <v>1025.5999999999999</v>
      </c>
      <c r="G28" s="122">
        <v>43.5</v>
      </c>
      <c r="H28" s="122">
        <v>5.93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E22" sqref="E22"/>
    </sheetView>
  </sheetViews>
  <sheetFormatPr baseColWidth="10" defaultRowHeight="15" x14ac:dyDescent="0.25"/>
  <cols>
    <col min="1" max="1" width="18.5703125" bestFit="1" customWidth="1"/>
    <col min="2" max="2" width="5.7109375" bestFit="1" customWidth="1"/>
    <col min="3" max="3" width="8.140625" bestFit="1" customWidth="1"/>
    <col min="4" max="4" width="8.42578125" bestFit="1" customWidth="1"/>
    <col min="5" max="5" width="7.28515625" bestFit="1" customWidth="1"/>
    <col min="6" max="6" width="8.42578125" bestFit="1" customWidth="1"/>
    <col min="7" max="7" width="7.28515625" bestFit="1" customWidth="1"/>
    <col min="8" max="8" width="14.28515625" bestFit="1" customWidth="1"/>
    <col min="9" max="9" width="9.7109375" bestFit="1" customWidth="1"/>
    <col min="11" max="11" width="18.5703125" bestFit="1" customWidth="1"/>
  </cols>
  <sheetData>
    <row r="1" spans="1:11" ht="15.75" thickBot="1" x14ac:dyDescent="0.3">
      <c r="A1" s="109" t="s">
        <v>785</v>
      </c>
      <c r="B1" s="110" t="s">
        <v>769</v>
      </c>
      <c r="C1" s="109" t="s">
        <v>770</v>
      </c>
      <c r="D1" s="109" t="s">
        <v>771</v>
      </c>
      <c r="E1" s="109" t="s">
        <v>772</v>
      </c>
      <c r="F1" s="109" t="s">
        <v>773</v>
      </c>
      <c r="G1" s="109" t="s">
        <v>774</v>
      </c>
      <c r="H1" s="109" t="s">
        <v>775</v>
      </c>
      <c r="I1" s="109" t="s">
        <v>776</v>
      </c>
    </row>
    <row r="2" spans="1:11" x14ac:dyDescent="0.25">
      <c r="A2" s="111" t="s">
        <v>30</v>
      </c>
      <c r="B2" s="108">
        <v>-2.5709</v>
      </c>
      <c r="C2" s="108">
        <v>-0.2203</v>
      </c>
      <c r="D2" s="108">
        <v>-0.1326</v>
      </c>
      <c r="E2" s="108">
        <v>-0.474858823529412</v>
      </c>
      <c r="F2" s="108">
        <v>-6.6799999999999998E-2</v>
      </c>
      <c r="G2" s="108">
        <v>1.37E-2</v>
      </c>
      <c r="H2" s="108">
        <v>0.77373273491143502</v>
      </c>
      <c r="I2" s="108">
        <v>0.598662345073529</v>
      </c>
      <c r="K2" s="5"/>
    </row>
    <row r="3" spans="1:11" x14ac:dyDescent="0.25">
      <c r="A3" s="112" t="s">
        <v>777</v>
      </c>
      <c r="B3" s="108">
        <v>-0.37590000000000001</v>
      </c>
      <c r="C3" s="108">
        <v>-0.1729</v>
      </c>
      <c r="D3" s="108">
        <v>-9.2799999999999994E-2</v>
      </c>
      <c r="E3" s="108">
        <v>-0.12216666666666701</v>
      </c>
      <c r="F3" s="108">
        <v>-1.0500000000000001E-2</v>
      </c>
      <c r="G3" s="108">
        <v>7.7000000000000002E-3</v>
      </c>
      <c r="H3" s="108">
        <v>0.137018192222785</v>
      </c>
      <c r="I3" s="108">
        <v>1.8773985E-2</v>
      </c>
      <c r="K3" s="5"/>
    </row>
    <row r="4" spans="1:11" x14ac:dyDescent="0.25">
      <c r="A4" s="112" t="s">
        <v>40</v>
      </c>
      <c r="B4" s="108">
        <v>-2.214</v>
      </c>
      <c r="C4" s="108">
        <v>-0.61</v>
      </c>
      <c r="D4" s="108">
        <v>-0.1641</v>
      </c>
      <c r="E4" s="108">
        <v>-0.35281176470588199</v>
      </c>
      <c r="F4" s="108">
        <v>-2.07E-2</v>
      </c>
      <c r="G4" s="108">
        <v>1.5777000000000001</v>
      </c>
      <c r="H4" s="108">
        <v>0.79532586472649103</v>
      </c>
      <c r="I4" s="108">
        <v>0.63254323110294097</v>
      </c>
      <c r="K4" s="5"/>
    </row>
    <row r="5" spans="1:11" x14ac:dyDescent="0.25">
      <c r="A5" s="112" t="s">
        <v>778</v>
      </c>
      <c r="B5" s="108">
        <v>-0.32329999999999998</v>
      </c>
      <c r="C5" s="108">
        <v>-0.14849999999999999</v>
      </c>
      <c r="D5" s="108">
        <v>-5.0999999999999997E-2</v>
      </c>
      <c r="E5" s="108">
        <v>-7.5888888888888895E-2</v>
      </c>
      <c r="F5" s="108">
        <v>3.1899999999999998E-2</v>
      </c>
      <c r="G5" s="108">
        <v>4.7699999999999999E-2</v>
      </c>
      <c r="H5" s="108">
        <v>0.135643765470851</v>
      </c>
      <c r="I5" s="108">
        <v>1.8399231111111101E-2</v>
      </c>
      <c r="K5" s="5"/>
    </row>
    <row r="6" spans="1:11" x14ac:dyDescent="0.25">
      <c r="A6" s="112" t="s">
        <v>46</v>
      </c>
      <c r="B6" s="108">
        <v>-4.3695000000000004</v>
      </c>
      <c r="C6" s="108">
        <v>-1.6549</v>
      </c>
      <c r="D6" s="108">
        <v>-1.2222999999999999</v>
      </c>
      <c r="E6" s="108">
        <v>-1.3118823529411801</v>
      </c>
      <c r="F6" s="108">
        <v>-0.67849999999999999</v>
      </c>
      <c r="G6" s="108">
        <v>-1.15E-2</v>
      </c>
      <c r="H6" s="108">
        <v>1.07452870729177</v>
      </c>
      <c r="I6" s="108">
        <v>1.1546119427941199</v>
      </c>
      <c r="K6" s="5"/>
    </row>
    <row r="7" spans="1:11" x14ac:dyDescent="0.25">
      <c r="A7" s="112" t="s">
        <v>779</v>
      </c>
      <c r="B7" s="108">
        <v>-2.1236999999999999</v>
      </c>
      <c r="C7" s="108">
        <v>-1.141</v>
      </c>
      <c r="D7" s="108">
        <v>-0.87039999999999995</v>
      </c>
      <c r="E7" s="108">
        <v>-0.81291250000000004</v>
      </c>
      <c r="F7" s="108">
        <v>-0.37159999999999999</v>
      </c>
      <c r="G7" s="108">
        <v>0.1822</v>
      </c>
      <c r="H7" s="108">
        <v>0.76257543783737003</v>
      </c>
      <c r="I7" s="108">
        <v>0.58152129839285704</v>
      </c>
      <c r="K7" s="5"/>
    </row>
    <row r="8" spans="1:11" x14ac:dyDescent="0.25">
      <c r="A8" s="112" t="s">
        <v>55</v>
      </c>
      <c r="B8" s="108">
        <v>-3.7238000000000002</v>
      </c>
      <c r="C8" s="108">
        <v>-1.9865250000000001</v>
      </c>
      <c r="D8" s="108">
        <v>-1.1673500000000001</v>
      </c>
      <c r="E8" s="108">
        <v>-1.53690555555556</v>
      </c>
      <c r="F8" s="108">
        <v>-0.86675000000000002</v>
      </c>
      <c r="G8" s="108">
        <v>-8.2400000000000001E-2</v>
      </c>
      <c r="H8" s="108">
        <v>1.0787999119240399</v>
      </c>
      <c r="I8" s="108">
        <v>1.16380924996732</v>
      </c>
      <c r="K8" s="5"/>
    </row>
    <row r="9" spans="1:11" x14ac:dyDescent="0.25">
      <c r="A9" s="112" t="s">
        <v>780</v>
      </c>
      <c r="B9" s="108">
        <v>-1.5474000000000001</v>
      </c>
      <c r="C9" s="108">
        <v>-0.80689999999999995</v>
      </c>
      <c r="D9" s="108">
        <v>-0.43190000000000001</v>
      </c>
      <c r="E9" s="108">
        <v>-0.51471111111111101</v>
      </c>
      <c r="F9" s="108">
        <v>1.6299999999999999E-2</v>
      </c>
      <c r="G9" s="108">
        <v>0.1047</v>
      </c>
      <c r="H9" s="108">
        <v>0.61763028067858805</v>
      </c>
      <c r="I9" s="108">
        <v>0.38146716361111099</v>
      </c>
      <c r="K9" s="5"/>
    </row>
    <row r="10" spans="1:11" x14ac:dyDescent="0.25">
      <c r="A10" s="112" t="s">
        <v>76</v>
      </c>
      <c r="B10" s="108">
        <v>-1.163</v>
      </c>
      <c r="C10" s="108">
        <v>-0.32850000000000001</v>
      </c>
      <c r="D10" s="108">
        <v>-0.2016</v>
      </c>
      <c r="E10" s="108">
        <v>-0.197858823529412</v>
      </c>
      <c r="F10" s="108">
        <v>-8.3000000000000001E-3</v>
      </c>
      <c r="G10" s="108">
        <v>0.68589999999999995</v>
      </c>
      <c r="H10" s="108">
        <v>0.43042319154935099</v>
      </c>
      <c r="I10" s="108">
        <v>0.185264123823529</v>
      </c>
    </row>
    <row r="11" spans="1:11" x14ac:dyDescent="0.25">
      <c r="A11" s="112" t="s">
        <v>781</v>
      </c>
      <c r="B11" s="108">
        <v>-0.1716</v>
      </c>
      <c r="C11" s="108">
        <v>-0.1113</v>
      </c>
      <c r="D11" s="108">
        <v>-9.9500000000000005E-2</v>
      </c>
      <c r="E11" s="108">
        <v>-9.8777777777777798E-2</v>
      </c>
      <c r="F11" s="108">
        <v>-7.6399999999999996E-2</v>
      </c>
      <c r="G11" s="108">
        <v>-4.0399999999999998E-2</v>
      </c>
      <c r="H11" s="108">
        <v>3.9096348223899999E-2</v>
      </c>
      <c r="I11" s="108">
        <v>1.5285244444444401E-3</v>
      </c>
    </row>
    <row r="12" spans="1:11" x14ac:dyDescent="0.25">
      <c r="A12" s="112" t="s">
        <v>64</v>
      </c>
      <c r="B12" s="108">
        <v>-0.51200000000000001</v>
      </c>
      <c r="C12" s="108">
        <v>-0.19719999999999999</v>
      </c>
      <c r="D12" s="108">
        <v>0.30890000000000001</v>
      </c>
      <c r="E12" s="108">
        <v>25.379852941176502</v>
      </c>
      <c r="F12" s="108">
        <v>2.6031</v>
      </c>
      <c r="G12" s="108">
        <v>160.0692</v>
      </c>
      <c r="H12" s="108">
        <v>52.111182989703799</v>
      </c>
      <c r="I12" s="108">
        <v>2715.5753925864001</v>
      </c>
    </row>
    <row r="13" spans="1:11" x14ac:dyDescent="0.25">
      <c r="A13" s="112" t="s">
        <v>782</v>
      </c>
      <c r="B13" s="108">
        <v>-0.1895</v>
      </c>
      <c r="C13" s="108">
        <v>0.20569999999999999</v>
      </c>
      <c r="D13" s="108">
        <v>15.4245</v>
      </c>
      <c r="E13" s="108">
        <v>50.070111111111103</v>
      </c>
      <c r="F13" s="108">
        <v>32.887300000000003</v>
      </c>
      <c r="G13" s="108">
        <v>273.80279999999999</v>
      </c>
      <c r="H13" s="108">
        <v>89.401209605092106</v>
      </c>
      <c r="I13" s="108">
        <v>7992.5762788536103</v>
      </c>
    </row>
    <row r="14" spans="1:11" x14ac:dyDescent="0.25">
      <c r="A14" s="112" t="s">
        <v>85</v>
      </c>
      <c r="B14" s="108">
        <v>-2.0295000000000001</v>
      </c>
      <c r="C14" s="108">
        <v>-1.1983999999999999</v>
      </c>
      <c r="D14" s="108">
        <v>-7.7299999999999994E-2</v>
      </c>
      <c r="E14" s="108">
        <v>0.24815294117647099</v>
      </c>
      <c r="F14" s="108">
        <v>8.7099999999999997E-2</v>
      </c>
      <c r="G14" s="108">
        <v>6.8348000000000004</v>
      </c>
      <c r="H14" s="108">
        <v>2.4781866357070599</v>
      </c>
      <c r="I14" s="108">
        <v>6.1414090013970597</v>
      </c>
    </row>
    <row r="15" spans="1:11" x14ac:dyDescent="0.25">
      <c r="A15" s="112" t="s">
        <v>783</v>
      </c>
      <c r="B15" s="108">
        <v>-0.36580000000000001</v>
      </c>
      <c r="C15" s="108">
        <v>10.365399999999999</v>
      </c>
      <c r="D15" s="108">
        <v>73.650750000000002</v>
      </c>
      <c r="E15" s="108">
        <v>107.27943999999999</v>
      </c>
      <c r="F15" s="108">
        <v>170.664175</v>
      </c>
      <c r="G15" s="108">
        <v>381.74810000000002</v>
      </c>
      <c r="H15" s="108">
        <v>121.58344544064499</v>
      </c>
      <c r="I15" s="108">
        <v>14782.5342052182</v>
      </c>
    </row>
    <row r="16" spans="1:11" x14ac:dyDescent="0.25">
      <c r="A16" s="112" t="s">
        <v>98</v>
      </c>
      <c r="B16" s="108">
        <v>-2.3448000000000002</v>
      </c>
      <c r="C16" s="108">
        <v>-0.54967500000000002</v>
      </c>
      <c r="D16" s="108">
        <v>-4.7300000000000002E-2</v>
      </c>
      <c r="E16" s="108">
        <v>37.557575</v>
      </c>
      <c r="F16" s="108">
        <v>1.73075</v>
      </c>
      <c r="G16" s="108">
        <v>538.39750000000004</v>
      </c>
      <c r="H16" s="108">
        <v>133.99946371144199</v>
      </c>
      <c r="I16" s="108">
        <v>17955.856274954</v>
      </c>
    </row>
    <row r="17" spans="1:9" x14ac:dyDescent="0.25">
      <c r="A17" s="112" t="s">
        <v>784</v>
      </c>
      <c r="B17" s="108">
        <v>-0.31159999999999999</v>
      </c>
      <c r="C17" s="108">
        <v>-5.7950000000000002E-2</v>
      </c>
      <c r="D17" s="108">
        <v>18.252649999999999</v>
      </c>
      <c r="E17" s="108">
        <v>45.375487499999998</v>
      </c>
      <c r="F17" s="108">
        <v>92.137200000000007</v>
      </c>
      <c r="G17" s="108">
        <v>125.3832</v>
      </c>
      <c r="H17" s="108">
        <v>54.606043200767701</v>
      </c>
      <c r="I17" s="108">
        <v>2981.8199540441101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Table S1 Soil gas, isotopes</vt:lpstr>
      <vt:lpstr>Table S2 Flux</vt:lpstr>
      <vt:lpstr>Table S3 Flux coordinates</vt:lpstr>
      <vt:lpstr>Table S4 MOx</vt:lpstr>
      <vt:lpstr>Table S5 qPCR 16S, MOB</vt:lpstr>
      <vt:lpstr>Table S6 MOB-like sequences</vt:lpstr>
      <vt:lpstr>Table S7 Seq methanogens</vt:lpstr>
      <vt:lpstr>Table S8 weather</vt:lpstr>
      <vt:lpstr>Table S9 statistics</vt:lpstr>
    </vt:vector>
  </TitlesOfParts>
  <Company>GZH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Jordan, Sebastian</dc:creator>
  <cp:lastModifiedBy>Jordan, Sebastian</cp:lastModifiedBy>
  <dcterms:created xsi:type="dcterms:W3CDTF">2024-03-20T12:55:02Z</dcterms:created>
  <dcterms:modified xsi:type="dcterms:W3CDTF">2024-12-03T15:27:28Z</dcterms:modified>
</cp:coreProperties>
</file>